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nemcova\Desktop\Petra_Nemcova\ISVKS_VUMS\04_INTERNI_ADRESAR\.ROZVRH_PRACE_nastaveni_problemy_korekce_atd\KONTROLY_PRIDELOVANI\20230420_obcanskopravni_8Co_Vseobecna_vec\"/>
    </mc:Choice>
  </mc:AlternateContent>
  <xr:revisionPtr revIDLastSave="0" documentId="13_ncr:1_{7FB1C382-9A79-4BFD-B6B9-7B7385A214EC}" xr6:coauthVersionLast="47" xr6:coauthVersionMax="47" xr10:uidLastSave="{00000000-0000-0000-0000-000000000000}"/>
  <bookViews>
    <workbookView xWindow="-120" yWindow="-120" windowWidth="29040" windowHeight="15840" activeTab="4" xr2:uid="{7F832CB1-3C12-439F-8863-F54511443614}"/>
  </bookViews>
  <sheets>
    <sheet name="duben statistika bez 24Co" sheetId="11" r:id="rId1"/>
    <sheet name="duben Straka" sheetId="5" r:id="rId2"/>
    <sheet name="duben Rudolfová" sheetId="6" r:id="rId3"/>
    <sheet name="duben Toufar" sheetId="7" r:id="rId4"/>
    <sheet name="duben Lacinová" sheetId="8" r:id="rId5"/>
  </sheets>
  <definedNames>
    <definedName name="_xlnm._FilterDatabase" localSheetId="4" hidden="1">'duben Lacinová'!$C$1:$C$1</definedName>
    <definedName name="_xlnm._FilterDatabase" localSheetId="2" hidden="1">'duben Rudolfová'!$C$1:$C$1</definedName>
    <definedName name="_xlnm._FilterDatabase" localSheetId="1" hidden="1">'duben Straka'!$C$1:$C$1</definedName>
    <definedName name="_xlnm._FilterDatabase" localSheetId="3" hidden="1">'duben Toufar'!$C$1:$C$1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1" l="1"/>
  <c r="L65" i="11" s="1"/>
  <c r="P66" i="11"/>
  <c r="G56" i="11"/>
  <c r="L59" i="11" s="1"/>
  <c r="P60" i="11"/>
  <c r="D7" i="11"/>
  <c r="G50" i="11"/>
  <c r="L52" i="11" s="1"/>
  <c r="P54" i="11"/>
  <c r="P48" i="11"/>
  <c r="P42" i="11"/>
  <c r="P36" i="11"/>
  <c r="P30" i="11"/>
  <c r="P24" i="11"/>
  <c r="G44" i="11"/>
  <c r="L45" i="11" s="1"/>
  <c r="G38" i="11"/>
  <c r="L41" i="11" s="1"/>
  <c r="G32" i="11"/>
  <c r="L34" i="11" s="1"/>
  <c r="G26" i="11"/>
  <c r="L29" i="11" s="1"/>
  <c r="G20" i="11"/>
  <c r="L23" i="11" s="1"/>
  <c r="O3" i="11"/>
  <c r="O4" i="11" s="1"/>
  <c r="O5" i="11" s="1"/>
  <c r="O6" i="11" s="1"/>
  <c r="O7" i="11" s="1"/>
  <c r="O8" i="11" s="1"/>
  <c r="O9" i="11" s="1"/>
  <c r="O10" i="11" s="1"/>
  <c r="O11" i="11" s="1"/>
  <c r="O12" i="11" s="1"/>
  <c r="N3" i="11"/>
  <c r="L13" i="11"/>
  <c r="K13" i="11"/>
  <c r="I13" i="11"/>
  <c r="H13" i="11"/>
  <c r="F13" i="11"/>
  <c r="E13" i="11"/>
  <c r="C13" i="11"/>
  <c r="B13" i="11"/>
  <c r="M4" i="11"/>
  <c r="M5" i="11"/>
  <c r="M6" i="11"/>
  <c r="M7" i="11"/>
  <c r="M8" i="11"/>
  <c r="M9" i="11"/>
  <c r="M10" i="11"/>
  <c r="M11" i="11"/>
  <c r="M12" i="11"/>
  <c r="J4" i="11"/>
  <c r="J5" i="11"/>
  <c r="J6" i="11"/>
  <c r="J7" i="11"/>
  <c r="J8" i="11"/>
  <c r="J9" i="11"/>
  <c r="J10" i="11"/>
  <c r="J11" i="11"/>
  <c r="J12" i="11"/>
  <c r="G4" i="11"/>
  <c r="G5" i="11"/>
  <c r="G6" i="11"/>
  <c r="G7" i="11"/>
  <c r="G8" i="11"/>
  <c r="G9" i="11"/>
  <c r="G10" i="11"/>
  <c r="G11" i="11"/>
  <c r="G12" i="11"/>
  <c r="D4" i="11"/>
  <c r="D5" i="11"/>
  <c r="D6" i="11"/>
  <c r="D8" i="11"/>
  <c r="D9" i="11"/>
  <c r="D10" i="11"/>
  <c r="D11" i="11"/>
  <c r="D12" i="11"/>
  <c r="M3" i="11"/>
  <c r="J3" i="11"/>
  <c r="G3" i="11"/>
  <c r="D3" i="11"/>
  <c r="L62" i="11" l="1"/>
  <c r="L63" i="11"/>
  <c r="L64" i="11"/>
  <c r="P3" i="11"/>
  <c r="L56" i="11"/>
  <c r="L57" i="11"/>
  <c r="L58" i="11"/>
  <c r="L50" i="11"/>
  <c r="L53" i="11"/>
  <c r="L51" i="11"/>
  <c r="L46" i="11"/>
  <c r="L47" i="11"/>
  <c r="L44" i="11"/>
  <c r="L38" i="11"/>
  <c r="L39" i="11"/>
  <c r="L40" i="11"/>
  <c r="L32" i="11"/>
  <c r="L33" i="11"/>
  <c r="L35" i="11"/>
  <c r="L20" i="11"/>
  <c r="L21" i="11"/>
  <c r="L22" i="11"/>
  <c r="N4" i="11"/>
  <c r="M13" i="11"/>
  <c r="L26" i="11"/>
  <c r="L27" i="11"/>
  <c r="L28" i="11"/>
  <c r="D13" i="11"/>
  <c r="G13" i="11"/>
  <c r="J13" i="11"/>
  <c r="L36" i="11" l="1"/>
  <c r="L66" i="11"/>
  <c r="L48" i="11"/>
  <c r="L60" i="11"/>
  <c r="L54" i="11"/>
  <c r="L42" i="11"/>
  <c r="P4" i="11"/>
  <c r="N5" i="11"/>
  <c r="L24" i="11"/>
  <c r="L30" i="11"/>
  <c r="P5" i="11" l="1"/>
  <c r="N6" i="11"/>
  <c r="N7" i="11" l="1"/>
  <c r="P6" i="11"/>
  <c r="P7" i="11" l="1"/>
  <c r="N8" i="11"/>
  <c r="N9" i="11" l="1"/>
  <c r="P8" i="11"/>
  <c r="P9" i="11" l="1"/>
  <c r="N10" i="11"/>
  <c r="P10" i="11" l="1"/>
  <c r="N11" i="11"/>
  <c r="N12" i="11" l="1"/>
  <c r="P12" i="11" s="1"/>
  <c r="P11" i="11"/>
</calcChain>
</file>

<file path=xl/sharedStrings.xml><?xml version="1.0" encoding="utf-8"?>
<sst xmlns="http://schemas.openxmlformats.org/spreadsheetml/2006/main" count="547" uniqueCount="194">
  <si>
    <t>Datum</t>
  </si>
  <si>
    <t>Spisová značka</t>
  </si>
  <si>
    <t>Soudce</t>
  </si>
  <si>
    <t>Obor</t>
  </si>
  <si>
    <t>Důvod</t>
  </si>
  <si>
    <t>7Co 398/2023</t>
  </si>
  <si>
    <t>7Co 399/2023</t>
  </si>
  <si>
    <t>5Co 401/2023</t>
  </si>
  <si>
    <t>19Co 402/2023</t>
  </si>
  <si>
    <t>5Co 403/2023</t>
  </si>
  <si>
    <t>19Co 404/2023</t>
  </si>
  <si>
    <t>19Co 405/2023</t>
  </si>
  <si>
    <t>5Co 406/2023</t>
  </si>
  <si>
    <t>8Co 407/2023</t>
  </si>
  <si>
    <t>JUDr. Marie Rudolfová</t>
  </si>
  <si>
    <t>Mgr. Jiří Straka</t>
  </si>
  <si>
    <t>Mgr. Ing. Martina Lacinová</t>
  </si>
  <si>
    <t>JUDr. Pavel Toufar</t>
  </si>
  <si>
    <t>Všeobecná věc</t>
  </si>
  <si>
    <t>po zrušení krajským soudem</t>
  </si>
  <si>
    <t>nápad dvou věcí v jednom spise</t>
  </si>
  <si>
    <t>_</t>
  </si>
  <si>
    <t>pro věc již rozhodnutou</t>
  </si>
  <si>
    <t>7Co 409/2023</t>
  </si>
  <si>
    <t>Mylný zápis</t>
  </si>
  <si>
    <t>7Co 410/2023</t>
  </si>
  <si>
    <t>8Co 411/2023</t>
  </si>
  <si>
    <t>19Co 412/2023</t>
  </si>
  <si>
    <t>19Co 413/2023</t>
  </si>
  <si>
    <t>19Co 414/2023</t>
  </si>
  <si>
    <t>5Co 415/2023</t>
  </si>
  <si>
    <t>8Co 416/2023</t>
  </si>
  <si>
    <t>5Co 417/2023</t>
  </si>
  <si>
    <t>7Co 418/2023</t>
  </si>
  <si>
    <t>5Co 419/2023</t>
  </si>
  <si>
    <t>5Co 420/2023</t>
  </si>
  <si>
    <t>8Co 421/2023</t>
  </si>
  <si>
    <t>8Co 427/2023</t>
  </si>
  <si>
    <t>5Co 428/2023</t>
  </si>
  <si>
    <t>19Co 430/2023</t>
  </si>
  <si>
    <t>5Co 432/2023</t>
  </si>
  <si>
    <t>5Co 434/2023</t>
  </si>
  <si>
    <t>19Co 435/2023</t>
  </si>
  <si>
    <t>7Co 436/2023</t>
  </si>
  <si>
    <t>7Co 437/2023</t>
  </si>
  <si>
    <t>7Co 438/2023</t>
  </si>
  <si>
    <t>5Co 439/2023</t>
  </si>
  <si>
    <t>19Co 441/2023</t>
  </si>
  <si>
    <t>5Co 442/2023</t>
  </si>
  <si>
    <t>19Co 443/2023</t>
  </si>
  <si>
    <t>5Co 445/2023</t>
  </si>
  <si>
    <t>7Co 447/2023</t>
  </si>
  <si>
    <t>5Co 448/2023</t>
  </si>
  <si>
    <t>19Co 449/2023</t>
  </si>
  <si>
    <t>7Co 450/2023</t>
  </si>
  <si>
    <t>19Co 451/2023</t>
  </si>
  <si>
    <t>7Co 452/2023</t>
  </si>
  <si>
    <t>19Co 453/2023</t>
  </si>
  <si>
    <t>7Co 454/2023</t>
  </si>
  <si>
    <t>7Co 455/2023</t>
  </si>
  <si>
    <t>5Co 456/2023</t>
  </si>
  <si>
    <t>5Co 457/2023</t>
  </si>
  <si>
    <t>5Co 458/2023</t>
  </si>
  <si>
    <t>8Co 459/2023</t>
  </si>
  <si>
    <t>7Co 460/2023</t>
  </si>
  <si>
    <t>7Co 461/2023</t>
  </si>
  <si>
    <t>7Co 462/2023</t>
  </si>
  <si>
    <t>5Co 463/2023</t>
  </si>
  <si>
    <t>19Co 464/2023</t>
  </si>
  <si>
    <t>5Co 465/2023</t>
  </si>
  <si>
    <t>19Co 466/2023</t>
  </si>
  <si>
    <t>5Co 467/2023</t>
  </si>
  <si>
    <t>19Co 468/2023</t>
  </si>
  <si>
    <t>7Co 469/2023</t>
  </si>
  <si>
    <t>5Co 470/2023</t>
  </si>
  <si>
    <t>19Co 471/2023</t>
  </si>
  <si>
    <t>5Co 472/2023</t>
  </si>
  <si>
    <t>5Co 473/2023</t>
  </si>
  <si>
    <t>19Co 474/2023</t>
  </si>
  <si>
    <t>5Co 475/2023</t>
  </si>
  <si>
    <t>5Co 476/2023</t>
  </si>
  <si>
    <t>7Co 477/2023</t>
  </si>
  <si>
    <t>19Co 478/2023</t>
  </si>
  <si>
    <t>8Co 479/2023</t>
  </si>
  <si>
    <t>7Co 480/2023</t>
  </si>
  <si>
    <t>5Co 482/2023</t>
  </si>
  <si>
    <t>19Co 483/2023</t>
  </si>
  <si>
    <t>7Co 484/2023</t>
  </si>
  <si>
    <t>19Co 485/2023</t>
  </si>
  <si>
    <t>5Co 486/2023</t>
  </si>
  <si>
    <t>7Co 487/2023</t>
  </si>
  <si>
    <t>7Co 488/2023</t>
  </si>
  <si>
    <t>19Co 489/2023</t>
  </si>
  <si>
    <t>5Co 490/2023</t>
  </si>
  <si>
    <t>7Co 491/2023</t>
  </si>
  <si>
    <t>8Co 492/2023</t>
  </si>
  <si>
    <t>5Co 493/2023</t>
  </si>
  <si>
    <t>_ … později mylný zápis</t>
  </si>
  <si>
    <t>pro věc již rozhodnutou … později mylný zápis</t>
  </si>
  <si>
    <t>1.-23.4.</t>
  </si>
  <si>
    <t>25.4.</t>
  </si>
  <si>
    <t>26.4.</t>
  </si>
  <si>
    <t>27.4.</t>
  </si>
  <si>
    <t>všeob.</t>
  </si>
  <si>
    <t>spec.</t>
  </si>
  <si>
    <t>celkem</t>
  </si>
  <si>
    <t>28.4.</t>
  </si>
  <si>
    <t>2.5.</t>
  </si>
  <si>
    <t>3.5.</t>
  </si>
  <si>
    <t>4.5.</t>
  </si>
  <si>
    <t>5.5.</t>
  </si>
  <si>
    <t>Všeobecná věc; 1</t>
  </si>
  <si>
    <t>Všeobecná věc; 2</t>
  </si>
  <si>
    <t>Všeobecná věc; 3</t>
  </si>
  <si>
    <t>Všeobecná věc; 4</t>
  </si>
  <si>
    <t>Všeobecná věc; 5</t>
  </si>
  <si>
    <t>Všeobecná věc; 6</t>
  </si>
  <si>
    <t>Všeobecná věc; 7</t>
  </si>
  <si>
    <t>Všeobecná věc; 8</t>
  </si>
  <si>
    <t>Všeobecná věc; 9</t>
  </si>
  <si>
    <t>Všeobecná věc; 10</t>
  </si>
  <si>
    <t>Všeobecná věc; 11</t>
  </si>
  <si>
    <t>Všeobecná věc; 12</t>
  </si>
  <si>
    <t>Všeobecná věc; 13</t>
  </si>
  <si>
    <t>Všeobecná věc; 14</t>
  </si>
  <si>
    <t>Všeobecná věc; 15</t>
  </si>
  <si>
    <t>Všeobecná věc; 16</t>
  </si>
  <si>
    <t>Všeobecná věc; 17</t>
  </si>
  <si>
    <t>Všeobecná věc; 18</t>
  </si>
  <si>
    <t>Všeobecná věc; 19</t>
  </si>
  <si>
    <t>Všeobecná věc; 20</t>
  </si>
  <si>
    <t>Všeobecná věc; 21</t>
  </si>
  <si>
    <t>Všeobecná věc; 22</t>
  </si>
  <si>
    <t>Všeobecná věc; 23</t>
  </si>
  <si>
    <t>Všeobecná věc; 24</t>
  </si>
  <si>
    <t>Všeobecná věc; 25</t>
  </si>
  <si>
    <t>Věci s cizím prvkem; 1</t>
  </si>
  <si>
    <t>Věci s cizím prvkem; 2</t>
  </si>
  <si>
    <t>Dědické věci; 1</t>
  </si>
  <si>
    <t>Dědické věci; 2</t>
  </si>
  <si>
    <t>Dědické věci; 3</t>
  </si>
  <si>
    <t>Dědické věci; 4</t>
  </si>
  <si>
    <t>Straka (5Co)</t>
  </si>
  <si>
    <t>Rudolfová (7Co)</t>
  </si>
  <si>
    <t>Toufar (8Co)</t>
  </si>
  <si>
    <t>Lacinová (19Co)</t>
  </si>
  <si>
    <t>Rozhodování podle části V. o.s.ř.; 1</t>
  </si>
  <si>
    <t>Rozhodování podle části V. o.s.ř.; 2</t>
  </si>
  <si>
    <t>Pracovněprávní spory; 1</t>
  </si>
  <si>
    <t>Pracovněprávní spory; 2</t>
  </si>
  <si>
    <t>Pracovněprávní spory; 3</t>
  </si>
  <si>
    <t>xxx</t>
  </si>
  <si>
    <t>poměr 12:11:6:10</t>
  </si>
  <si>
    <t>celkem spisů od 1.4.</t>
  </si>
  <si>
    <t>celkem všeob. od 1.4.</t>
  </si>
  <si>
    <t>celkem spec. od 1.4.</t>
  </si>
  <si>
    <t>součet členů poměru = 12+11+6+10 = 39</t>
  </si>
  <si>
    <t>kontrolní součet</t>
  </si>
  <si>
    <t>vs reálný stav</t>
  </si>
  <si>
    <t xml:space="preserve"> …</t>
  </si>
  <si>
    <t xml:space="preserve">mat. rozdělení 77 spisů v poměru 12:11:6:10 … 77 děleno 39 = </t>
  </si>
  <si>
    <t xml:space="preserve">mat. rozdělení 80 spisů v poměru 12:11:6:10 … 80 děleno 39 = </t>
  </si>
  <si>
    <t>… výsledné číslo krát 12 =</t>
  </si>
  <si>
    <t>… výsledné číslo krát 11 =</t>
  </si>
  <si>
    <t>… výsledné číslo krát 6 =</t>
  </si>
  <si>
    <t>… výsledné číslo krát 10 =</t>
  </si>
  <si>
    <t>8Co 496/2023</t>
  </si>
  <si>
    <t>8Co 497/2023</t>
  </si>
  <si>
    <t>7Co 498/2023</t>
  </si>
  <si>
    <t>5Co 499/2023</t>
  </si>
  <si>
    <t>19Co 500/2023</t>
  </si>
  <si>
    <t>19Co 501/2023</t>
  </si>
  <si>
    <t xml:space="preserve">mat. rozdělení 86 spisů v poměru 12:11:6:10 … 86 děleno 39 = </t>
  </si>
  <si>
    <t>19Co 502/2023</t>
  </si>
  <si>
    <t>7Co 503/2023</t>
  </si>
  <si>
    <t>Věci s cizím prvkem; x</t>
  </si>
  <si>
    <t>Všeobecná věc; x</t>
  </si>
  <si>
    <t>24.4. *</t>
  </si>
  <si>
    <t xml:space="preserve"> * 26.4.2023 došlo ke změně v řádku č. 4 (24.4.) kvůli zmylnění jednoho nápadu v 5Co spec. (změna v buňkách C4, P4 a dále v P5, tj. celkovému součtu v řádku č. 5)</t>
  </si>
  <si>
    <t xml:space="preserve">mat. rozdělení 79 spisů v poměru 12:11:6:10 … 79 děleno 39 = </t>
  </si>
  <si>
    <t xml:space="preserve">mat. rozdělení 85 spisů v poměru 12:11:6:10 … 85 děleno 39 = </t>
  </si>
  <si>
    <t>Všeobecná věc; 26</t>
  </si>
  <si>
    <t>Pracovněprávní spory; 4</t>
  </si>
  <si>
    <t>8Co 504/2023</t>
  </si>
  <si>
    <t>5Co 505/2023</t>
  </si>
  <si>
    <t>Všeobecná věc; 27</t>
  </si>
  <si>
    <t xml:space="preserve">mat. rozdělení 89 spisů v poměru 12:11:6:10 … 89 děleno 39 = </t>
  </si>
  <si>
    <t>8Co 506/2023</t>
  </si>
  <si>
    <t>8Co 507/2023</t>
  </si>
  <si>
    <t xml:space="preserve">mat. rozdělení 91 spisů v poměru 12:11:6:10 … 91 děleno 39 = </t>
  </si>
  <si>
    <t>27.04.2023</t>
  </si>
  <si>
    <t>8Co 508/2023</t>
  </si>
  <si>
    <t>8Co 509/2023</t>
  </si>
  <si>
    <t xml:space="preserve">mat. rozdělení 93 spisů v poměru 12:11:6:10 … 93 děleno 39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</si>
</sst>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22" fontId="2" fillId="5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 wrapText="1"/>
    </xf>
    <xf numFmtId="22" fontId="2" fillId="5" borderId="17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vertical="center" wrapText="1"/>
    </xf>
    <xf numFmtId="22" fontId="2" fillId="5" borderId="40" xfId="0" applyNumberFormat="1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vertical="center" wrapText="1"/>
    </xf>
    <xf numFmtId="2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8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Fill="1" applyBorder="1"/>
    <xf numFmtId="0" fontId="8" fillId="0" borderId="34" xfId="0" applyFont="1" applyBorder="1"/>
    <xf numFmtId="0" fontId="8" fillId="0" borderId="35" xfId="0" applyFont="1" applyBorder="1"/>
    <xf numFmtId="0" fontId="8" fillId="0" borderId="36" xfId="0" applyFont="1" applyBorder="1"/>
    <xf numFmtId="0" fontId="8" fillId="0" borderId="34" xfId="0" applyFont="1" applyBorder="1" applyAlignment="1">
      <alignment horizontal="center"/>
    </xf>
    <xf numFmtId="0" fontId="8" fillId="0" borderId="26" xfId="0" applyFont="1" applyBorder="1"/>
    <xf numFmtId="0" fontId="8" fillId="0" borderId="0" xfId="0" applyFont="1" applyBorder="1"/>
    <xf numFmtId="0" fontId="8" fillId="0" borderId="4" xfId="0" applyFont="1" applyBorder="1"/>
    <xf numFmtId="0" fontId="7" fillId="0" borderId="13" xfId="0" applyFont="1" applyBorder="1"/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0" fillId="0" borderId="13" xfId="0" applyFont="1" applyBorder="1"/>
    <xf numFmtId="0" fontId="12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3" fillId="0" borderId="34" xfId="0" applyFont="1" applyBorder="1"/>
    <xf numFmtId="0" fontId="13" fillId="0" borderId="35" xfId="0" applyFont="1" applyBorder="1"/>
    <xf numFmtId="0" fontId="13" fillId="0" borderId="36" xfId="0" applyFont="1" applyBorder="1"/>
    <xf numFmtId="0" fontId="13" fillId="0" borderId="34" xfId="0" applyFont="1" applyBorder="1" applyAlignment="1">
      <alignment horizontal="center"/>
    </xf>
    <xf numFmtId="0" fontId="13" fillId="0" borderId="26" xfId="0" applyFont="1" applyBorder="1"/>
    <xf numFmtId="0" fontId="13" fillId="0" borderId="0" xfId="0" applyFont="1" applyBorder="1"/>
    <xf numFmtId="0" fontId="13" fillId="0" borderId="4" xfId="0" applyFont="1" applyBorder="1"/>
    <xf numFmtId="0" fontId="8" fillId="0" borderId="41" xfId="0" applyFont="1" applyBorder="1"/>
    <xf numFmtId="0" fontId="8" fillId="0" borderId="42" xfId="0" applyFont="1" applyBorder="1"/>
    <xf numFmtId="0" fontId="8" fillId="0" borderId="43" xfId="0" applyFont="1" applyBorder="1"/>
    <xf numFmtId="0" fontId="13" fillId="0" borderId="41" xfId="0" applyFont="1" applyBorder="1"/>
    <xf numFmtId="0" fontId="13" fillId="0" borderId="42" xfId="0" applyFont="1" applyBorder="1"/>
    <xf numFmtId="0" fontId="13" fillId="0" borderId="43" xfId="0" applyFont="1" applyBorder="1"/>
    <xf numFmtId="0" fontId="7" fillId="0" borderId="13" xfId="0" applyFont="1" applyFill="1" applyBorder="1"/>
    <xf numFmtId="0" fontId="8" fillId="0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22" fontId="2" fillId="6" borderId="24" xfId="0" applyNumberFormat="1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vertical="center" wrapText="1"/>
    </xf>
    <xf numFmtId="22" fontId="2" fillId="6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22" fontId="2" fillId="7" borderId="40" xfId="0" applyNumberFormat="1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vertical="center" wrapText="1"/>
    </xf>
    <xf numFmtId="0" fontId="8" fillId="0" borderId="34" xfId="0" applyFont="1" applyFill="1" applyBorder="1"/>
    <xf numFmtId="0" fontId="8" fillId="0" borderId="35" xfId="0" applyFont="1" applyFill="1" applyBorder="1"/>
    <xf numFmtId="0" fontId="8" fillId="0" borderId="36" xfId="0" applyFont="1" applyFill="1" applyBorder="1"/>
    <xf numFmtId="0" fontId="8" fillId="0" borderId="34" xfId="0" applyFont="1" applyFill="1" applyBorder="1" applyAlignment="1">
      <alignment horizontal="center"/>
    </xf>
    <xf numFmtId="0" fontId="8" fillId="0" borderId="26" xfId="0" applyFont="1" applyFill="1" applyBorder="1"/>
    <xf numFmtId="0" fontId="8" fillId="0" borderId="0" xfId="0" applyFont="1" applyFill="1" applyBorder="1"/>
    <xf numFmtId="0" fontId="8" fillId="0" borderId="4" xfId="0" applyFont="1" applyFill="1" applyBorder="1"/>
    <xf numFmtId="0" fontId="8" fillId="0" borderId="41" xfId="0" applyFont="1" applyFill="1" applyBorder="1"/>
    <xf numFmtId="0" fontId="8" fillId="0" borderId="42" xfId="0" applyFont="1" applyFill="1" applyBorder="1"/>
    <xf numFmtId="0" fontId="8" fillId="0" borderId="43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2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22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8" fillId="0" borderId="2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22" fontId="2" fillId="4" borderId="24" xfId="0" applyNumberFormat="1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22" fontId="2" fillId="4" borderId="37" xfId="0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vertical="center" wrapText="1"/>
    </xf>
    <xf numFmtId="0" fontId="0" fillId="0" borderId="38" xfId="0" applyBorder="1" applyAlignment="1">
      <alignment vertical="center"/>
    </xf>
    <xf numFmtId="2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22" fontId="2" fillId="2" borderId="37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vertical="center" wrapText="1"/>
    </xf>
    <xf numFmtId="49" fontId="2" fillId="7" borderId="24" xfId="0" applyNumberFormat="1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14" fontId="14" fillId="4" borderId="24" xfId="0" applyNumberFormat="1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22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22" fontId="2" fillId="8" borderId="40" xfId="0" applyNumberFormat="1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vertical="center" wrapText="1"/>
    </xf>
    <xf numFmtId="22" fontId="2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7" fillId="8" borderId="13" xfId="0" applyFont="1" applyFill="1" applyBorder="1"/>
    <xf numFmtId="0" fontId="8" fillId="8" borderId="10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8" fillId="8" borderId="31" xfId="0" applyFont="1" applyFill="1" applyBorder="1" applyAlignment="1">
      <alignment horizontal="center"/>
    </xf>
    <xf numFmtId="0" fontId="8" fillId="8" borderId="34" xfId="0" applyFont="1" applyFill="1" applyBorder="1"/>
    <xf numFmtId="0" fontId="8" fillId="8" borderId="35" xfId="0" applyFont="1" applyFill="1" applyBorder="1"/>
    <xf numFmtId="0" fontId="8" fillId="8" borderId="36" xfId="0" applyFont="1" applyFill="1" applyBorder="1"/>
    <xf numFmtId="0" fontId="8" fillId="8" borderId="34" xfId="0" applyFont="1" applyFill="1" applyBorder="1" applyAlignment="1">
      <alignment horizontal="center"/>
    </xf>
    <xf numFmtId="0" fontId="8" fillId="8" borderId="26" xfId="0" applyFont="1" applyFill="1" applyBorder="1"/>
    <xf numFmtId="0" fontId="8" fillId="8" borderId="0" xfId="0" applyFont="1" applyFill="1" applyBorder="1"/>
    <xf numFmtId="0" fontId="8" fillId="8" borderId="4" xfId="0" applyFont="1" applyFill="1" applyBorder="1"/>
    <xf numFmtId="0" fontId="8" fillId="8" borderId="41" xfId="0" applyFont="1" applyFill="1" applyBorder="1"/>
    <xf numFmtId="0" fontId="8" fillId="8" borderId="42" xfId="0" applyFont="1" applyFill="1" applyBorder="1"/>
    <xf numFmtId="0" fontId="8" fillId="8" borderId="43" xfId="0" applyFont="1" applyFill="1" applyBorder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2F83-91A8-4C88-82B5-73C2ED95365C}">
  <dimension ref="A1:P66"/>
  <sheetViews>
    <sheetView topLeftCell="A37" workbookViewId="0">
      <selection activeCell="D76" sqref="D75:D76"/>
    </sheetView>
  </sheetViews>
  <sheetFormatPr defaultRowHeight="12.75" x14ac:dyDescent="0.2"/>
  <cols>
    <col min="1" max="1" width="11.140625" style="9" customWidth="1"/>
    <col min="2" max="13" width="9.140625" style="9"/>
    <col min="14" max="14" width="10.28515625" style="9" customWidth="1"/>
    <col min="15" max="16384" width="9.140625" style="9"/>
  </cols>
  <sheetData>
    <row r="1" spans="1:16" ht="27.75" customHeight="1" x14ac:dyDescent="0.2">
      <c r="A1" s="144" t="s">
        <v>152</v>
      </c>
      <c r="B1" s="150" t="s">
        <v>142</v>
      </c>
      <c r="C1" s="151"/>
      <c r="D1" s="152"/>
      <c r="E1" s="150" t="s">
        <v>143</v>
      </c>
      <c r="F1" s="151"/>
      <c r="G1" s="152"/>
      <c r="H1" s="150" t="s">
        <v>144</v>
      </c>
      <c r="I1" s="151"/>
      <c r="J1" s="152"/>
      <c r="K1" s="150" t="s">
        <v>145</v>
      </c>
      <c r="L1" s="151"/>
      <c r="M1" s="153"/>
      <c r="N1" s="148" t="s">
        <v>154</v>
      </c>
      <c r="O1" s="146" t="s">
        <v>155</v>
      </c>
      <c r="P1" s="146" t="s">
        <v>153</v>
      </c>
    </row>
    <row r="2" spans="1:16" ht="13.5" thickBot="1" x14ac:dyDescent="0.25">
      <c r="A2" s="145"/>
      <c r="B2" s="10" t="s">
        <v>103</v>
      </c>
      <c r="C2" s="11" t="s">
        <v>104</v>
      </c>
      <c r="D2" s="12" t="s">
        <v>105</v>
      </c>
      <c r="E2" s="10" t="s">
        <v>103</v>
      </c>
      <c r="F2" s="11" t="s">
        <v>104</v>
      </c>
      <c r="G2" s="12" t="s">
        <v>105</v>
      </c>
      <c r="H2" s="10" t="s">
        <v>103</v>
      </c>
      <c r="I2" s="11" t="s">
        <v>104</v>
      </c>
      <c r="J2" s="12" t="s">
        <v>105</v>
      </c>
      <c r="K2" s="10" t="s">
        <v>103</v>
      </c>
      <c r="L2" s="11" t="s">
        <v>104</v>
      </c>
      <c r="M2" s="13" t="s">
        <v>105</v>
      </c>
      <c r="N2" s="149"/>
      <c r="O2" s="147"/>
      <c r="P2" s="147"/>
    </row>
    <row r="3" spans="1:16" x14ac:dyDescent="0.2">
      <c r="A3" s="26" t="s">
        <v>99</v>
      </c>
      <c r="B3" s="27">
        <v>25</v>
      </c>
      <c r="C3" s="28">
        <v>2</v>
      </c>
      <c r="D3" s="29">
        <f>B3+C3</f>
        <v>27</v>
      </c>
      <c r="E3" s="27">
        <v>18</v>
      </c>
      <c r="F3" s="28">
        <v>4</v>
      </c>
      <c r="G3" s="29">
        <f>E3+F3</f>
        <v>22</v>
      </c>
      <c r="H3" s="27">
        <v>4</v>
      </c>
      <c r="I3" s="28">
        <v>2</v>
      </c>
      <c r="J3" s="29">
        <f>H3+I3</f>
        <v>6</v>
      </c>
      <c r="K3" s="27">
        <v>19</v>
      </c>
      <c r="L3" s="28">
        <v>3</v>
      </c>
      <c r="M3" s="30">
        <f>K3+L3</f>
        <v>22</v>
      </c>
      <c r="N3" s="31">
        <f>B3+E3+H3+K3</f>
        <v>66</v>
      </c>
      <c r="O3" s="32">
        <f>C3+F3+I3+L3</f>
        <v>11</v>
      </c>
      <c r="P3" s="33">
        <f>N3+O3</f>
        <v>77</v>
      </c>
    </row>
    <row r="4" spans="1:16" x14ac:dyDescent="0.2">
      <c r="A4" s="34" t="s">
        <v>177</v>
      </c>
      <c r="B4" s="35">
        <v>0</v>
      </c>
      <c r="C4" s="36">
        <v>0</v>
      </c>
      <c r="D4" s="37">
        <f t="shared" ref="D4:D12" si="0">B4+C4</f>
        <v>0</v>
      </c>
      <c r="E4" s="35">
        <v>1</v>
      </c>
      <c r="F4" s="36">
        <v>0</v>
      </c>
      <c r="G4" s="37">
        <f t="shared" ref="G4:G12" si="1">E4+F4</f>
        <v>1</v>
      </c>
      <c r="H4" s="35">
        <v>1</v>
      </c>
      <c r="I4" s="36">
        <v>0</v>
      </c>
      <c r="J4" s="37">
        <f t="shared" ref="J4:J12" si="2">H4+I4</f>
        <v>1</v>
      </c>
      <c r="K4" s="35">
        <v>0</v>
      </c>
      <c r="L4" s="36">
        <v>0</v>
      </c>
      <c r="M4" s="38">
        <f t="shared" ref="M4:M12" si="3">K4+L4</f>
        <v>0</v>
      </c>
      <c r="N4" s="39">
        <f t="shared" ref="N4:O7" si="4">N3+B4+E4+H4+K4</f>
        <v>68</v>
      </c>
      <c r="O4" s="40">
        <f t="shared" si="4"/>
        <v>11</v>
      </c>
      <c r="P4" s="40">
        <f>N4+O4</f>
        <v>79</v>
      </c>
    </row>
    <row r="5" spans="1:16" x14ac:dyDescent="0.2">
      <c r="A5" s="26" t="s">
        <v>100</v>
      </c>
      <c r="B5" s="27">
        <v>1</v>
      </c>
      <c r="C5" s="28">
        <v>0</v>
      </c>
      <c r="D5" s="29">
        <f t="shared" si="0"/>
        <v>1</v>
      </c>
      <c r="E5" s="27">
        <v>1</v>
      </c>
      <c r="F5" s="28">
        <v>0</v>
      </c>
      <c r="G5" s="29">
        <f t="shared" si="1"/>
        <v>1</v>
      </c>
      <c r="H5" s="27">
        <v>2</v>
      </c>
      <c r="I5" s="28">
        <v>0</v>
      </c>
      <c r="J5" s="29">
        <f t="shared" si="2"/>
        <v>2</v>
      </c>
      <c r="K5" s="27">
        <v>2</v>
      </c>
      <c r="L5" s="28">
        <v>0</v>
      </c>
      <c r="M5" s="30">
        <f t="shared" si="3"/>
        <v>2</v>
      </c>
      <c r="N5" s="41">
        <f t="shared" si="4"/>
        <v>74</v>
      </c>
      <c r="O5" s="33">
        <f t="shared" si="4"/>
        <v>11</v>
      </c>
      <c r="P5" s="33">
        <f>N5+O5</f>
        <v>85</v>
      </c>
    </row>
    <row r="6" spans="1:16" x14ac:dyDescent="0.2">
      <c r="A6" s="70" t="s">
        <v>101</v>
      </c>
      <c r="B6" s="71">
        <v>1</v>
      </c>
      <c r="C6" s="72">
        <v>0</v>
      </c>
      <c r="D6" s="73">
        <f t="shared" si="0"/>
        <v>1</v>
      </c>
      <c r="E6" s="71">
        <v>1</v>
      </c>
      <c r="F6" s="72">
        <v>0</v>
      </c>
      <c r="G6" s="73">
        <f t="shared" si="1"/>
        <v>1</v>
      </c>
      <c r="H6" s="71">
        <v>1</v>
      </c>
      <c r="I6" s="72">
        <v>0</v>
      </c>
      <c r="J6" s="73">
        <f t="shared" si="2"/>
        <v>1</v>
      </c>
      <c r="K6" s="71">
        <v>0</v>
      </c>
      <c r="L6" s="72">
        <v>1</v>
      </c>
      <c r="M6" s="74">
        <f t="shared" si="3"/>
        <v>1</v>
      </c>
      <c r="N6" s="75">
        <f t="shared" si="4"/>
        <v>77</v>
      </c>
      <c r="O6" s="76">
        <f t="shared" si="4"/>
        <v>12</v>
      </c>
      <c r="P6" s="76">
        <f>N6+O6</f>
        <v>89</v>
      </c>
    </row>
    <row r="7" spans="1:16" x14ac:dyDescent="0.2">
      <c r="A7" s="70" t="s">
        <v>102</v>
      </c>
      <c r="B7" s="71">
        <v>0</v>
      </c>
      <c r="C7" s="72">
        <v>0</v>
      </c>
      <c r="D7" s="73">
        <f>B7+C7</f>
        <v>0</v>
      </c>
      <c r="E7" s="71">
        <v>0</v>
      </c>
      <c r="F7" s="72">
        <v>0</v>
      </c>
      <c r="G7" s="73">
        <f t="shared" si="1"/>
        <v>0</v>
      </c>
      <c r="H7" s="71">
        <v>2</v>
      </c>
      <c r="I7" s="72">
        <v>0</v>
      </c>
      <c r="J7" s="73">
        <f t="shared" si="2"/>
        <v>2</v>
      </c>
      <c r="K7" s="71">
        <v>0</v>
      </c>
      <c r="L7" s="72">
        <v>0</v>
      </c>
      <c r="M7" s="74">
        <f t="shared" si="3"/>
        <v>0</v>
      </c>
      <c r="N7" s="75">
        <f t="shared" si="4"/>
        <v>79</v>
      </c>
      <c r="O7" s="76">
        <f t="shared" si="4"/>
        <v>12</v>
      </c>
      <c r="P7" s="76">
        <f>N7+O7</f>
        <v>91</v>
      </c>
    </row>
    <row r="8" spans="1:16" x14ac:dyDescent="0.2">
      <c r="A8" s="127" t="s">
        <v>106</v>
      </c>
      <c r="B8" s="128">
        <v>0</v>
      </c>
      <c r="C8" s="129">
        <v>0</v>
      </c>
      <c r="D8" s="130">
        <f t="shared" si="0"/>
        <v>0</v>
      </c>
      <c r="E8" s="128">
        <v>0</v>
      </c>
      <c r="F8" s="129">
        <v>0</v>
      </c>
      <c r="G8" s="130">
        <f t="shared" si="1"/>
        <v>0</v>
      </c>
      <c r="H8" s="128">
        <v>2</v>
      </c>
      <c r="I8" s="129">
        <v>0</v>
      </c>
      <c r="J8" s="130">
        <f t="shared" si="2"/>
        <v>2</v>
      </c>
      <c r="K8" s="128">
        <v>0</v>
      </c>
      <c r="L8" s="129">
        <v>0</v>
      </c>
      <c r="M8" s="131">
        <f t="shared" si="3"/>
        <v>0</v>
      </c>
      <c r="N8" s="132">
        <f t="shared" ref="N8:N12" si="5">N7+B8+E8+H8+K8</f>
        <v>81</v>
      </c>
      <c r="O8" s="133">
        <f t="shared" ref="O8:O12" si="6">O7+C8+F8+I8+L8</f>
        <v>12</v>
      </c>
      <c r="P8" s="133">
        <f t="shared" ref="P8:P12" si="7">N8+O8</f>
        <v>93</v>
      </c>
    </row>
    <row r="9" spans="1:16" x14ac:dyDescent="0.2">
      <c r="A9" s="26" t="s">
        <v>107</v>
      </c>
      <c r="B9" s="27"/>
      <c r="C9" s="28"/>
      <c r="D9" s="29">
        <f t="shared" si="0"/>
        <v>0</v>
      </c>
      <c r="E9" s="27"/>
      <c r="F9" s="28"/>
      <c r="G9" s="29">
        <f t="shared" si="1"/>
        <v>0</v>
      </c>
      <c r="H9" s="27"/>
      <c r="I9" s="28"/>
      <c r="J9" s="29">
        <f t="shared" si="2"/>
        <v>0</v>
      </c>
      <c r="K9" s="27"/>
      <c r="L9" s="28"/>
      <c r="M9" s="30">
        <f t="shared" si="3"/>
        <v>0</v>
      </c>
      <c r="N9" s="41">
        <f t="shared" si="5"/>
        <v>81</v>
      </c>
      <c r="O9" s="33">
        <f t="shared" si="6"/>
        <v>12</v>
      </c>
      <c r="P9" s="33">
        <f t="shared" si="7"/>
        <v>93</v>
      </c>
    </row>
    <row r="10" spans="1:16" x14ac:dyDescent="0.2">
      <c r="A10" s="26" t="s">
        <v>108</v>
      </c>
      <c r="B10" s="27"/>
      <c r="C10" s="28"/>
      <c r="D10" s="29">
        <f t="shared" si="0"/>
        <v>0</v>
      </c>
      <c r="E10" s="27"/>
      <c r="F10" s="28"/>
      <c r="G10" s="29">
        <f t="shared" si="1"/>
        <v>0</v>
      </c>
      <c r="H10" s="27"/>
      <c r="I10" s="28"/>
      <c r="J10" s="29">
        <f t="shared" si="2"/>
        <v>0</v>
      </c>
      <c r="K10" s="27"/>
      <c r="L10" s="28"/>
      <c r="M10" s="30">
        <f t="shared" si="3"/>
        <v>0</v>
      </c>
      <c r="N10" s="41">
        <f t="shared" si="5"/>
        <v>81</v>
      </c>
      <c r="O10" s="33">
        <f t="shared" si="6"/>
        <v>12</v>
      </c>
      <c r="P10" s="33">
        <f t="shared" si="7"/>
        <v>93</v>
      </c>
    </row>
    <row r="11" spans="1:16" x14ac:dyDescent="0.2">
      <c r="A11" s="26" t="s">
        <v>109</v>
      </c>
      <c r="B11" s="27"/>
      <c r="C11" s="28"/>
      <c r="D11" s="29">
        <f t="shared" si="0"/>
        <v>0</v>
      </c>
      <c r="E11" s="27"/>
      <c r="F11" s="28"/>
      <c r="G11" s="29">
        <f t="shared" si="1"/>
        <v>0</v>
      </c>
      <c r="H11" s="27"/>
      <c r="I11" s="28"/>
      <c r="J11" s="29">
        <f t="shared" si="2"/>
        <v>0</v>
      </c>
      <c r="K11" s="27"/>
      <c r="L11" s="28"/>
      <c r="M11" s="30">
        <f t="shared" si="3"/>
        <v>0</v>
      </c>
      <c r="N11" s="41">
        <f t="shared" si="5"/>
        <v>81</v>
      </c>
      <c r="O11" s="33">
        <f t="shared" si="6"/>
        <v>12</v>
      </c>
      <c r="P11" s="33">
        <f t="shared" si="7"/>
        <v>93</v>
      </c>
    </row>
    <row r="12" spans="1:16" ht="13.5" thickBot="1" x14ac:dyDescent="0.25">
      <c r="A12" s="42" t="s">
        <v>110</v>
      </c>
      <c r="B12" s="43"/>
      <c r="C12" s="44"/>
      <c r="D12" s="45">
        <f t="shared" si="0"/>
        <v>0</v>
      </c>
      <c r="E12" s="43"/>
      <c r="F12" s="44"/>
      <c r="G12" s="45">
        <f t="shared" si="1"/>
        <v>0</v>
      </c>
      <c r="H12" s="43"/>
      <c r="I12" s="44"/>
      <c r="J12" s="45">
        <f t="shared" si="2"/>
        <v>0</v>
      </c>
      <c r="K12" s="43"/>
      <c r="L12" s="44"/>
      <c r="M12" s="46">
        <f t="shared" si="3"/>
        <v>0</v>
      </c>
      <c r="N12" s="41">
        <f t="shared" si="5"/>
        <v>81</v>
      </c>
      <c r="O12" s="33">
        <f t="shared" si="6"/>
        <v>12</v>
      </c>
      <c r="P12" s="33">
        <f t="shared" si="7"/>
        <v>93</v>
      </c>
    </row>
    <row r="13" spans="1:16" ht="13.5" thickBot="1" x14ac:dyDescent="0.25">
      <c r="A13" s="47" t="s">
        <v>151</v>
      </c>
      <c r="B13" s="48">
        <f t="shared" ref="B13:M13" si="8">SUM(B3:B12)</f>
        <v>27</v>
      </c>
      <c r="C13" s="49">
        <f t="shared" si="8"/>
        <v>2</v>
      </c>
      <c r="D13" s="50">
        <f t="shared" si="8"/>
        <v>29</v>
      </c>
      <c r="E13" s="48">
        <f t="shared" si="8"/>
        <v>21</v>
      </c>
      <c r="F13" s="49">
        <f t="shared" si="8"/>
        <v>4</v>
      </c>
      <c r="G13" s="50">
        <f t="shared" si="8"/>
        <v>25</v>
      </c>
      <c r="H13" s="51">
        <f t="shared" si="8"/>
        <v>12</v>
      </c>
      <c r="I13" s="52">
        <f t="shared" si="8"/>
        <v>2</v>
      </c>
      <c r="J13" s="53">
        <f t="shared" si="8"/>
        <v>14</v>
      </c>
      <c r="K13" s="48">
        <f t="shared" si="8"/>
        <v>21</v>
      </c>
      <c r="L13" s="49">
        <f t="shared" si="8"/>
        <v>4</v>
      </c>
      <c r="M13" s="54">
        <f t="shared" si="8"/>
        <v>25</v>
      </c>
      <c r="N13" s="47" t="s">
        <v>151</v>
      </c>
      <c r="O13" s="47" t="s">
        <v>151</v>
      </c>
      <c r="P13" s="55" t="s">
        <v>151</v>
      </c>
    </row>
    <row r="14" spans="1:16" x14ac:dyDescent="0.2">
      <c r="A14" s="14"/>
      <c r="B14" s="14"/>
      <c r="C14" s="14"/>
      <c r="D14" s="15"/>
      <c r="E14" s="14"/>
      <c r="F14" s="14"/>
      <c r="G14" s="15"/>
      <c r="H14" s="16"/>
      <c r="I14" s="16"/>
      <c r="J14" s="17"/>
      <c r="K14" s="14"/>
      <c r="L14" s="14"/>
      <c r="M14" s="15"/>
      <c r="N14" s="14"/>
      <c r="O14" s="14"/>
      <c r="P14" s="14"/>
    </row>
    <row r="15" spans="1:16" x14ac:dyDescent="0.2">
      <c r="A15" s="56" t="s">
        <v>178</v>
      </c>
      <c r="B15" s="14"/>
      <c r="C15" s="14"/>
      <c r="D15" s="15"/>
      <c r="E15" s="14"/>
      <c r="F15" s="14"/>
      <c r="G15" s="15"/>
      <c r="H15" s="16"/>
      <c r="I15" s="16"/>
      <c r="J15" s="17"/>
      <c r="K15" s="14"/>
      <c r="L15" s="14"/>
      <c r="M15" s="15"/>
      <c r="N15" s="14"/>
      <c r="O15" s="14"/>
      <c r="P15" s="14"/>
    </row>
    <row r="16" spans="1:16" x14ac:dyDescent="0.2">
      <c r="A16" s="14"/>
      <c r="B16" s="14"/>
      <c r="C16" s="14"/>
      <c r="D16" s="15"/>
      <c r="E16" s="14"/>
      <c r="F16" s="14"/>
      <c r="G16" s="15"/>
      <c r="H16" s="16"/>
      <c r="I16" s="16"/>
      <c r="J16" s="17"/>
      <c r="K16" s="14"/>
      <c r="L16" s="14"/>
      <c r="M16" s="15"/>
      <c r="N16" s="14"/>
      <c r="O16" s="14"/>
      <c r="P16" s="14"/>
    </row>
    <row r="18" spans="1:16" x14ac:dyDescent="0.2">
      <c r="A18" s="18" t="s">
        <v>156</v>
      </c>
    </row>
    <row r="19" spans="1:16" ht="13.5" thickBot="1" x14ac:dyDescent="0.25">
      <c r="A19" s="18"/>
    </row>
    <row r="20" spans="1:16" x14ac:dyDescent="0.2">
      <c r="A20" s="19" t="s">
        <v>160</v>
      </c>
      <c r="B20" s="20"/>
      <c r="C20" s="20"/>
      <c r="D20" s="20"/>
      <c r="E20" s="20"/>
      <c r="F20" s="20"/>
      <c r="G20" s="20">
        <f>77/39</f>
        <v>1.9743589743589745</v>
      </c>
      <c r="H20" s="20"/>
      <c r="I20" s="20" t="s">
        <v>162</v>
      </c>
      <c r="J20" s="20"/>
      <c r="K20" s="20"/>
      <c r="L20" s="21">
        <f>G20*12</f>
        <v>23.692307692307693</v>
      </c>
      <c r="M20" s="22" t="s">
        <v>159</v>
      </c>
      <c r="N20" s="20" t="s">
        <v>158</v>
      </c>
      <c r="O20" s="20"/>
      <c r="P20" s="21">
        <v>27</v>
      </c>
    </row>
    <row r="21" spans="1:16" x14ac:dyDescent="0.2">
      <c r="A21" s="23"/>
      <c r="B21" s="24"/>
      <c r="C21" s="24"/>
      <c r="D21" s="24"/>
      <c r="E21" s="24"/>
      <c r="F21" s="24"/>
      <c r="G21" s="24"/>
      <c r="H21" s="24"/>
      <c r="I21" s="24" t="s">
        <v>163</v>
      </c>
      <c r="J21" s="24"/>
      <c r="K21" s="24"/>
      <c r="L21" s="25">
        <f>G20*11</f>
        <v>21.717948717948719</v>
      </c>
      <c r="M21" s="23"/>
      <c r="N21" s="24"/>
      <c r="O21" s="24"/>
      <c r="P21" s="25">
        <v>22</v>
      </c>
    </row>
    <row r="22" spans="1:16" x14ac:dyDescent="0.2">
      <c r="A22" s="23"/>
      <c r="B22" s="24"/>
      <c r="C22" s="24"/>
      <c r="D22" s="24"/>
      <c r="E22" s="24"/>
      <c r="F22" s="24"/>
      <c r="G22" s="24"/>
      <c r="H22" s="24"/>
      <c r="I22" s="24" t="s">
        <v>164</v>
      </c>
      <c r="J22" s="24"/>
      <c r="K22" s="24"/>
      <c r="L22" s="25">
        <f>G20*6</f>
        <v>11.846153846153847</v>
      </c>
      <c r="M22" s="23"/>
      <c r="N22" s="24"/>
      <c r="O22" s="24"/>
      <c r="P22" s="25">
        <v>6</v>
      </c>
    </row>
    <row r="23" spans="1:16" x14ac:dyDescent="0.2">
      <c r="A23" s="23"/>
      <c r="B23" s="24"/>
      <c r="C23" s="24"/>
      <c r="D23" s="24"/>
      <c r="E23" s="24"/>
      <c r="F23" s="24"/>
      <c r="G23" s="24"/>
      <c r="H23" s="24"/>
      <c r="I23" s="24" t="s">
        <v>165</v>
      </c>
      <c r="J23" s="24"/>
      <c r="K23" s="24"/>
      <c r="L23" s="25">
        <f>G20*10</f>
        <v>19.743589743589745</v>
      </c>
      <c r="M23" s="23"/>
      <c r="N23" s="24"/>
      <c r="O23" s="24"/>
      <c r="P23" s="25">
        <v>22</v>
      </c>
    </row>
    <row r="24" spans="1:16" ht="13.5" thickBot="1" x14ac:dyDescent="0.25">
      <c r="A24" s="64"/>
      <c r="B24" s="65"/>
      <c r="C24" s="65"/>
      <c r="D24" s="65"/>
      <c r="E24" s="65"/>
      <c r="F24" s="65"/>
      <c r="G24" s="65"/>
      <c r="H24" s="65"/>
      <c r="I24" s="65"/>
      <c r="J24" s="65" t="s">
        <v>157</v>
      </c>
      <c r="K24" s="65"/>
      <c r="L24" s="66">
        <f>L20+L21+L22+L23</f>
        <v>77</v>
      </c>
      <c r="M24" s="64"/>
      <c r="N24" s="65"/>
      <c r="O24" s="65"/>
      <c r="P24" s="66">
        <f>P20+P21+P22+P23</f>
        <v>77</v>
      </c>
    </row>
    <row r="25" spans="1:16" ht="13.5" thickBot="1" x14ac:dyDescent="0.25"/>
    <row r="26" spans="1:16" x14ac:dyDescent="0.2">
      <c r="A26" s="57" t="s">
        <v>161</v>
      </c>
      <c r="B26" s="58"/>
      <c r="C26" s="58"/>
      <c r="D26" s="58"/>
      <c r="E26" s="58"/>
      <c r="F26" s="58"/>
      <c r="G26" s="58">
        <f>80/39</f>
        <v>2.0512820512820511</v>
      </c>
      <c r="H26" s="58"/>
      <c r="I26" s="58" t="s">
        <v>162</v>
      </c>
      <c r="J26" s="58"/>
      <c r="K26" s="58"/>
      <c r="L26" s="59">
        <f>G26*12</f>
        <v>24.615384615384613</v>
      </c>
      <c r="M26" s="60" t="s">
        <v>159</v>
      </c>
      <c r="N26" s="58" t="s">
        <v>158</v>
      </c>
      <c r="O26" s="58"/>
      <c r="P26" s="59">
        <v>28</v>
      </c>
    </row>
    <row r="27" spans="1:16" x14ac:dyDescent="0.2">
      <c r="A27" s="61"/>
      <c r="B27" s="62"/>
      <c r="C27" s="62"/>
      <c r="D27" s="62"/>
      <c r="E27" s="62"/>
      <c r="F27" s="62"/>
      <c r="G27" s="62"/>
      <c r="H27" s="62"/>
      <c r="I27" s="62" t="s">
        <v>163</v>
      </c>
      <c r="J27" s="62"/>
      <c r="K27" s="62"/>
      <c r="L27" s="63">
        <f>G26*11</f>
        <v>22.564102564102562</v>
      </c>
      <c r="M27" s="61"/>
      <c r="N27" s="62"/>
      <c r="O27" s="62"/>
      <c r="P27" s="63">
        <v>23</v>
      </c>
    </row>
    <row r="28" spans="1:16" x14ac:dyDescent="0.2">
      <c r="A28" s="61"/>
      <c r="B28" s="62"/>
      <c r="C28" s="62"/>
      <c r="D28" s="62"/>
      <c r="E28" s="62"/>
      <c r="F28" s="62"/>
      <c r="G28" s="62"/>
      <c r="H28" s="62"/>
      <c r="I28" s="62" t="s">
        <v>164</v>
      </c>
      <c r="J28" s="62"/>
      <c r="K28" s="62"/>
      <c r="L28" s="63">
        <f>G26*6</f>
        <v>12.307692307692307</v>
      </c>
      <c r="M28" s="61"/>
      <c r="N28" s="62"/>
      <c r="O28" s="62"/>
      <c r="P28" s="63">
        <v>7</v>
      </c>
    </row>
    <row r="29" spans="1:16" x14ac:dyDescent="0.2">
      <c r="A29" s="61"/>
      <c r="B29" s="62"/>
      <c r="C29" s="62"/>
      <c r="D29" s="62"/>
      <c r="E29" s="62"/>
      <c r="F29" s="62"/>
      <c r="G29" s="62"/>
      <c r="H29" s="62"/>
      <c r="I29" s="62" t="s">
        <v>165</v>
      </c>
      <c r="J29" s="62"/>
      <c r="K29" s="62"/>
      <c r="L29" s="63">
        <f>G26*10</f>
        <v>20.512820512820511</v>
      </c>
      <c r="M29" s="61"/>
      <c r="N29" s="62"/>
      <c r="O29" s="62"/>
      <c r="P29" s="63">
        <v>22</v>
      </c>
    </row>
    <row r="30" spans="1:16" ht="13.5" thickBot="1" x14ac:dyDescent="0.25">
      <c r="A30" s="67"/>
      <c r="B30" s="68"/>
      <c r="C30" s="68"/>
      <c r="D30" s="68"/>
      <c r="E30" s="68"/>
      <c r="F30" s="68"/>
      <c r="G30" s="68"/>
      <c r="H30" s="68"/>
      <c r="I30" s="68"/>
      <c r="J30" s="68" t="s">
        <v>157</v>
      </c>
      <c r="K30" s="68"/>
      <c r="L30" s="69">
        <f>L26+L27+L28+L29</f>
        <v>80</v>
      </c>
      <c r="M30" s="67"/>
      <c r="N30" s="68"/>
      <c r="O30" s="68"/>
      <c r="P30" s="69">
        <f>P26+P27+P28+P29</f>
        <v>80</v>
      </c>
    </row>
    <row r="31" spans="1:16" ht="13.5" thickBot="1" x14ac:dyDescent="0.25"/>
    <row r="32" spans="1:16" x14ac:dyDescent="0.2">
      <c r="A32" s="57" t="s">
        <v>172</v>
      </c>
      <c r="B32" s="58"/>
      <c r="C32" s="58"/>
      <c r="D32" s="58"/>
      <c r="E32" s="58"/>
      <c r="F32" s="58"/>
      <c r="G32" s="58">
        <f>86/39</f>
        <v>2.2051282051282053</v>
      </c>
      <c r="H32" s="58"/>
      <c r="I32" s="58" t="s">
        <v>162</v>
      </c>
      <c r="J32" s="58"/>
      <c r="K32" s="58"/>
      <c r="L32" s="59">
        <f>G32*12</f>
        <v>26.461538461538463</v>
      </c>
      <c r="M32" s="60" t="s">
        <v>159</v>
      </c>
      <c r="N32" s="58" t="s">
        <v>158</v>
      </c>
      <c r="O32" s="58"/>
      <c r="P32" s="59">
        <v>29</v>
      </c>
    </row>
    <row r="33" spans="1:16" x14ac:dyDescent="0.2">
      <c r="A33" s="61"/>
      <c r="B33" s="62"/>
      <c r="C33" s="62"/>
      <c r="D33" s="62"/>
      <c r="E33" s="62"/>
      <c r="F33" s="62"/>
      <c r="G33" s="62"/>
      <c r="H33" s="62"/>
      <c r="I33" s="62" t="s">
        <v>163</v>
      </c>
      <c r="J33" s="62"/>
      <c r="K33" s="62"/>
      <c r="L33" s="63">
        <f>G32*11</f>
        <v>24.256410256410259</v>
      </c>
      <c r="M33" s="61"/>
      <c r="N33" s="62"/>
      <c r="O33" s="62"/>
      <c r="P33" s="63">
        <v>24</v>
      </c>
    </row>
    <row r="34" spans="1:16" x14ac:dyDescent="0.2">
      <c r="A34" s="61"/>
      <c r="B34" s="62"/>
      <c r="C34" s="62"/>
      <c r="D34" s="62"/>
      <c r="E34" s="62"/>
      <c r="F34" s="62"/>
      <c r="G34" s="62"/>
      <c r="H34" s="62"/>
      <c r="I34" s="62" t="s">
        <v>164</v>
      </c>
      <c r="J34" s="62"/>
      <c r="K34" s="62"/>
      <c r="L34" s="63">
        <f>G32*6</f>
        <v>13.230769230769232</v>
      </c>
      <c r="M34" s="61"/>
      <c r="N34" s="62"/>
      <c r="O34" s="62"/>
      <c r="P34" s="63">
        <v>9</v>
      </c>
    </row>
    <row r="35" spans="1:16" x14ac:dyDescent="0.2">
      <c r="A35" s="61"/>
      <c r="B35" s="62"/>
      <c r="C35" s="62"/>
      <c r="D35" s="62"/>
      <c r="E35" s="62"/>
      <c r="F35" s="62"/>
      <c r="G35" s="62"/>
      <c r="H35" s="62"/>
      <c r="I35" s="62" t="s">
        <v>165</v>
      </c>
      <c r="J35" s="62"/>
      <c r="K35" s="62"/>
      <c r="L35" s="63">
        <f>G32*10</f>
        <v>22.051282051282051</v>
      </c>
      <c r="M35" s="61"/>
      <c r="N35" s="62"/>
      <c r="O35" s="62"/>
      <c r="P35" s="63">
        <v>24</v>
      </c>
    </row>
    <row r="36" spans="1:16" ht="13.5" thickBot="1" x14ac:dyDescent="0.25">
      <c r="A36" s="67"/>
      <c r="B36" s="68"/>
      <c r="C36" s="68"/>
      <c r="D36" s="68"/>
      <c r="E36" s="68"/>
      <c r="F36" s="68"/>
      <c r="G36" s="68"/>
      <c r="H36" s="68"/>
      <c r="I36" s="68"/>
      <c r="J36" s="68" t="s">
        <v>157</v>
      </c>
      <c r="K36" s="68"/>
      <c r="L36" s="69">
        <f>L32+L33+L34+L35</f>
        <v>86</v>
      </c>
      <c r="M36" s="67"/>
      <c r="N36" s="68"/>
      <c r="O36" s="68"/>
      <c r="P36" s="69">
        <f>P32+P33+P34+P35</f>
        <v>86</v>
      </c>
    </row>
    <row r="37" spans="1:16" ht="13.5" thickBot="1" x14ac:dyDescent="0.25"/>
    <row r="38" spans="1:16" x14ac:dyDescent="0.2">
      <c r="A38" s="19" t="s">
        <v>179</v>
      </c>
      <c r="B38" s="20"/>
      <c r="C38" s="20"/>
      <c r="D38" s="20"/>
      <c r="E38" s="20"/>
      <c r="F38" s="20"/>
      <c r="G38" s="20">
        <f>79/39</f>
        <v>2.0256410256410255</v>
      </c>
      <c r="H38" s="20"/>
      <c r="I38" s="20" t="s">
        <v>162</v>
      </c>
      <c r="J38" s="20"/>
      <c r="K38" s="20"/>
      <c r="L38" s="21">
        <f>G38*12</f>
        <v>24.307692307692307</v>
      </c>
      <c r="M38" s="22" t="s">
        <v>159</v>
      </c>
      <c r="N38" s="20" t="s">
        <v>158</v>
      </c>
      <c r="O38" s="20"/>
      <c r="P38" s="21">
        <v>27</v>
      </c>
    </row>
    <row r="39" spans="1:16" x14ac:dyDescent="0.2">
      <c r="A39" s="23"/>
      <c r="B39" s="24"/>
      <c r="C39" s="24"/>
      <c r="D39" s="24"/>
      <c r="E39" s="24"/>
      <c r="F39" s="24"/>
      <c r="G39" s="24"/>
      <c r="H39" s="24"/>
      <c r="I39" s="24" t="s">
        <v>163</v>
      </c>
      <c r="J39" s="24"/>
      <c r="K39" s="24"/>
      <c r="L39" s="25">
        <f>G38*11</f>
        <v>22.282051282051281</v>
      </c>
      <c r="M39" s="23"/>
      <c r="N39" s="24"/>
      <c r="O39" s="24"/>
      <c r="P39" s="25">
        <v>23</v>
      </c>
    </row>
    <row r="40" spans="1:16" x14ac:dyDescent="0.2">
      <c r="A40" s="23"/>
      <c r="B40" s="24"/>
      <c r="C40" s="24"/>
      <c r="D40" s="24"/>
      <c r="E40" s="24"/>
      <c r="F40" s="24"/>
      <c r="G40" s="24"/>
      <c r="H40" s="24"/>
      <c r="I40" s="24" t="s">
        <v>164</v>
      </c>
      <c r="J40" s="24"/>
      <c r="K40" s="24"/>
      <c r="L40" s="25">
        <f>G38*6</f>
        <v>12.153846153846153</v>
      </c>
      <c r="M40" s="23"/>
      <c r="N40" s="24"/>
      <c r="O40" s="24"/>
      <c r="P40" s="25">
        <v>7</v>
      </c>
    </row>
    <row r="41" spans="1:16" x14ac:dyDescent="0.2">
      <c r="A41" s="23"/>
      <c r="B41" s="24"/>
      <c r="C41" s="24"/>
      <c r="D41" s="24"/>
      <c r="E41" s="24"/>
      <c r="F41" s="24"/>
      <c r="G41" s="24"/>
      <c r="H41" s="24"/>
      <c r="I41" s="24" t="s">
        <v>165</v>
      </c>
      <c r="J41" s="24"/>
      <c r="K41" s="24"/>
      <c r="L41" s="25">
        <f>G38*10</f>
        <v>20.256410256410255</v>
      </c>
      <c r="M41" s="23"/>
      <c r="N41" s="24"/>
      <c r="O41" s="24"/>
      <c r="P41" s="25">
        <v>22</v>
      </c>
    </row>
    <row r="42" spans="1:16" ht="13.5" thickBot="1" x14ac:dyDescent="0.25">
      <c r="A42" s="64"/>
      <c r="B42" s="65"/>
      <c r="C42" s="65"/>
      <c r="D42" s="65"/>
      <c r="E42" s="65"/>
      <c r="F42" s="65"/>
      <c r="G42" s="65"/>
      <c r="H42" s="65"/>
      <c r="I42" s="65"/>
      <c r="J42" s="65" t="s">
        <v>157</v>
      </c>
      <c r="K42" s="65"/>
      <c r="L42" s="66">
        <f>L38+L39+L40+L41</f>
        <v>79</v>
      </c>
      <c r="M42" s="64"/>
      <c r="N42" s="65"/>
      <c r="O42" s="65"/>
      <c r="P42" s="66">
        <f>P38+P39+P40+P41</f>
        <v>79</v>
      </c>
    </row>
    <row r="43" spans="1:16" ht="13.5" thickBot="1" x14ac:dyDescent="0.25"/>
    <row r="44" spans="1:16" x14ac:dyDescent="0.2">
      <c r="A44" s="19" t="s">
        <v>180</v>
      </c>
      <c r="B44" s="20"/>
      <c r="C44" s="20"/>
      <c r="D44" s="20"/>
      <c r="E44" s="20"/>
      <c r="F44" s="20"/>
      <c r="G44" s="20">
        <f>85/39</f>
        <v>2.1794871794871793</v>
      </c>
      <c r="H44" s="20"/>
      <c r="I44" s="20" t="s">
        <v>162</v>
      </c>
      <c r="J44" s="20"/>
      <c r="K44" s="20"/>
      <c r="L44" s="21">
        <f>G44*12</f>
        <v>26.153846153846153</v>
      </c>
      <c r="M44" s="22" t="s">
        <v>159</v>
      </c>
      <c r="N44" s="20" t="s">
        <v>158</v>
      </c>
      <c r="O44" s="20"/>
      <c r="P44" s="21">
        <v>28</v>
      </c>
    </row>
    <row r="45" spans="1:16" x14ac:dyDescent="0.2">
      <c r="A45" s="23"/>
      <c r="B45" s="24"/>
      <c r="C45" s="24"/>
      <c r="D45" s="24"/>
      <c r="E45" s="24"/>
      <c r="F45" s="24"/>
      <c r="G45" s="24"/>
      <c r="H45" s="24"/>
      <c r="I45" s="24" t="s">
        <v>163</v>
      </c>
      <c r="J45" s="24"/>
      <c r="K45" s="24"/>
      <c r="L45" s="25">
        <f>G44*11</f>
        <v>23.974358974358971</v>
      </c>
      <c r="M45" s="23"/>
      <c r="N45" s="24"/>
      <c r="O45" s="24"/>
      <c r="P45" s="25">
        <v>24</v>
      </c>
    </row>
    <row r="46" spans="1:16" x14ac:dyDescent="0.2">
      <c r="A46" s="23"/>
      <c r="B46" s="24"/>
      <c r="C46" s="24"/>
      <c r="D46" s="24"/>
      <c r="E46" s="24"/>
      <c r="F46" s="24"/>
      <c r="G46" s="24"/>
      <c r="H46" s="24"/>
      <c r="I46" s="24" t="s">
        <v>164</v>
      </c>
      <c r="J46" s="24"/>
      <c r="K46" s="24"/>
      <c r="L46" s="25">
        <f>G44*6</f>
        <v>13.076923076923077</v>
      </c>
      <c r="M46" s="23"/>
      <c r="N46" s="24"/>
      <c r="O46" s="24"/>
      <c r="P46" s="25">
        <v>9</v>
      </c>
    </row>
    <row r="47" spans="1:16" x14ac:dyDescent="0.2">
      <c r="A47" s="23"/>
      <c r="B47" s="24"/>
      <c r="C47" s="24"/>
      <c r="D47" s="24"/>
      <c r="E47" s="24"/>
      <c r="F47" s="24"/>
      <c r="G47" s="24"/>
      <c r="H47" s="24"/>
      <c r="I47" s="24" t="s">
        <v>165</v>
      </c>
      <c r="J47" s="24"/>
      <c r="K47" s="24"/>
      <c r="L47" s="25">
        <f>G44*10</f>
        <v>21.794871794871792</v>
      </c>
      <c r="M47" s="23"/>
      <c r="N47" s="24"/>
      <c r="O47" s="24"/>
      <c r="P47" s="25">
        <v>24</v>
      </c>
    </row>
    <row r="48" spans="1:16" ht="13.5" thickBot="1" x14ac:dyDescent="0.25">
      <c r="A48" s="64"/>
      <c r="B48" s="65"/>
      <c r="C48" s="65"/>
      <c r="D48" s="65"/>
      <c r="E48" s="65"/>
      <c r="F48" s="65"/>
      <c r="G48" s="65"/>
      <c r="H48" s="65"/>
      <c r="I48" s="65"/>
      <c r="J48" s="65" t="s">
        <v>157</v>
      </c>
      <c r="K48" s="65"/>
      <c r="L48" s="66">
        <f>L44+L45+L46+L47</f>
        <v>85</v>
      </c>
      <c r="M48" s="64"/>
      <c r="N48" s="65"/>
      <c r="O48" s="65"/>
      <c r="P48" s="66">
        <f>P44+P45+P46+P47</f>
        <v>85</v>
      </c>
    </row>
    <row r="49" spans="1:16" ht="13.5" thickBot="1" x14ac:dyDescent="0.25"/>
    <row r="50" spans="1:16" x14ac:dyDescent="0.2">
      <c r="A50" s="19" t="s">
        <v>186</v>
      </c>
      <c r="B50" s="20"/>
      <c r="C50" s="20"/>
      <c r="D50" s="20"/>
      <c r="E50" s="20"/>
      <c r="F50" s="20"/>
      <c r="G50" s="20">
        <f>89/39</f>
        <v>2.2820512820512819</v>
      </c>
      <c r="H50" s="20"/>
      <c r="I50" s="20" t="s">
        <v>162</v>
      </c>
      <c r="J50" s="20"/>
      <c r="K50" s="20"/>
      <c r="L50" s="21">
        <f>G50*12</f>
        <v>27.384615384615383</v>
      </c>
      <c r="M50" s="22" t="s">
        <v>159</v>
      </c>
      <c r="N50" s="20" t="s">
        <v>158</v>
      </c>
      <c r="O50" s="20"/>
      <c r="P50" s="21">
        <v>29</v>
      </c>
    </row>
    <row r="51" spans="1:16" x14ac:dyDescent="0.2">
      <c r="A51" s="23"/>
      <c r="B51" s="24"/>
      <c r="C51" s="24"/>
      <c r="D51" s="24"/>
      <c r="E51" s="24"/>
      <c r="F51" s="24"/>
      <c r="G51" s="24"/>
      <c r="H51" s="24"/>
      <c r="I51" s="24" t="s">
        <v>163</v>
      </c>
      <c r="J51" s="24"/>
      <c r="K51" s="24"/>
      <c r="L51" s="25">
        <f>G50*11</f>
        <v>25.102564102564102</v>
      </c>
      <c r="M51" s="23"/>
      <c r="N51" s="24"/>
      <c r="O51" s="24"/>
      <c r="P51" s="25">
        <v>25</v>
      </c>
    </row>
    <row r="52" spans="1:16" x14ac:dyDescent="0.2">
      <c r="A52" s="23"/>
      <c r="B52" s="24"/>
      <c r="C52" s="24"/>
      <c r="D52" s="24"/>
      <c r="E52" s="24"/>
      <c r="F52" s="24"/>
      <c r="G52" s="24"/>
      <c r="H52" s="24"/>
      <c r="I52" s="24" t="s">
        <v>164</v>
      </c>
      <c r="J52" s="24"/>
      <c r="K52" s="24"/>
      <c r="L52" s="25">
        <f>G50*6</f>
        <v>13.692307692307692</v>
      </c>
      <c r="M52" s="23"/>
      <c r="N52" s="24"/>
      <c r="O52" s="24"/>
      <c r="P52" s="25">
        <v>10</v>
      </c>
    </row>
    <row r="53" spans="1:16" x14ac:dyDescent="0.2">
      <c r="A53" s="23"/>
      <c r="B53" s="24"/>
      <c r="C53" s="24"/>
      <c r="D53" s="24"/>
      <c r="E53" s="24"/>
      <c r="F53" s="24"/>
      <c r="G53" s="24"/>
      <c r="H53" s="24"/>
      <c r="I53" s="24" t="s">
        <v>165</v>
      </c>
      <c r="J53" s="24"/>
      <c r="K53" s="24"/>
      <c r="L53" s="25">
        <f>G50*10</f>
        <v>22.820512820512818</v>
      </c>
      <c r="M53" s="23"/>
      <c r="N53" s="24"/>
      <c r="O53" s="24"/>
      <c r="P53" s="25">
        <v>25</v>
      </c>
    </row>
    <row r="54" spans="1:16" ht="13.5" thickBot="1" x14ac:dyDescent="0.25">
      <c r="A54" s="64"/>
      <c r="B54" s="65"/>
      <c r="C54" s="65"/>
      <c r="D54" s="65"/>
      <c r="E54" s="65"/>
      <c r="F54" s="65"/>
      <c r="G54" s="65"/>
      <c r="H54" s="65"/>
      <c r="I54" s="65"/>
      <c r="J54" s="65" t="s">
        <v>157</v>
      </c>
      <c r="K54" s="65"/>
      <c r="L54" s="66">
        <f>L50+L51+L52+L53</f>
        <v>89</v>
      </c>
      <c r="M54" s="64"/>
      <c r="N54" s="65"/>
      <c r="O54" s="65"/>
      <c r="P54" s="66">
        <f>P50+P51+P52+P53</f>
        <v>89</v>
      </c>
    </row>
    <row r="55" spans="1:16" ht="13.5" thickBot="1" x14ac:dyDescent="0.25"/>
    <row r="56" spans="1:16" x14ac:dyDescent="0.2">
      <c r="A56" s="83" t="s">
        <v>189</v>
      </c>
      <c r="B56" s="84"/>
      <c r="C56" s="84"/>
      <c r="D56" s="84"/>
      <c r="E56" s="84"/>
      <c r="F56" s="84"/>
      <c r="G56" s="84">
        <f>91/39</f>
        <v>2.3333333333333335</v>
      </c>
      <c r="H56" s="84"/>
      <c r="I56" s="84" t="s">
        <v>162</v>
      </c>
      <c r="J56" s="84"/>
      <c r="K56" s="84"/>
      <c r="L56" s="85">
        <f>G56*12</f>
        <v>28</v>
      </c>
      <c r="M56" s="86" t="s">
        <v>159</v>
      </c>
      <c r="N56" s="84" t="s">
        <v>158</v>
      </c>
      <c r="O56" s="84"/>
      <c r="P56" s="85">
        <v>29</v>
      </c>
    </row>
    <row r="57" spans="1:16" x14ac:dyDescent="0.2">
      <c r="A57" s="87"/>
      <c r="B57" s="88"/>
      <c r="C57" s="88"/>
      <c r="D57" s="88"/>
      <c r="E57" s="88"/>
      <c r="F57" s="88"/>
      <c r="G57" s="88"/>
      <c r="H57" s="88"/>
      <c r="I57" s="88" t="s">
        <v>163</v>
      </c>
      <c r="J57" s="88"/>
      <c r="K57" s="88"/>
      <c r="L57" s="89">
        <f>G56*11</f>
        <v>25.666666666666668</v>
      </c>
      <c r="M57" s="87"/>
      <c r="N57" s="88"/>
      <c r="O57" s="88"/>
      <c r="P57" s="89">
        <v>25</v>
      </c>
    </row>
    <row r="58" spans="1:16" x14ac:dyDescent="0.2">
      <c r="A58" s="87"/>
      <c r="B58" s="88"/>
      <c r="C58" s="88"/>
      <c r="D58" s="88"/>
      <c r="E58" s="88"/>
      <c r="F58" s="88"/>
      <c r="G58" s="88"/>
      <c r="H58" s="88"/>
      <c r="I58" s="88" t="s">
        <v>164</v>
      </c>
      <c r="J58" s="88"/>
      <c r="K58" s="88"/>
      <c r="L58" s="89">
        <f>G56*6</f>
        <v>14</v>
      </c>
      <c r="M58" s="87"/>
      <c r="N58" s="88"/>
      <c r="O58" s="88"/>
      <c r="P58" s="89">
        <v>12</v>
      </c>
    </row>
    <row r="59" spans="1:16" x14ac:dyDescent="0.2">
      <c r="A59" s="87"/>
      <c r="B59" s="88"/>
      <c r="C59" s="88"/>
      <c r="D59" s="88"/>
      <c r="E59" s="88"/>
      <c r="F59" s="88"/>
      <c r="G59" s="88"/>
      <c r="H59" s="88"/>
      <c r="I59" s="88" t="s">
        <v>165</v>
      </c>
      <c r="J59" s="88"/>
      <c r="K59" s="88"/>
      <c r="L59" s="89">
        <f>G56*10</f>
        <v>23.333333333333336</v>
      </c>
      <c r="M59" s="87"/>
      <c r="N59" s="88"/>
      <c r="O59" s="88"/>
      <c r="P59" s="89">
        <v>25</v>
      </c>
    </row>
    <row r="60" spans="1:16" ht="13.5" thickBot="1" x14ac:dyDescent="0.25">
      <c r="A60" s="90"/>
      <c r="B60" s="91"/>
      <c r="C60" s="91"/>
      <c r="D60" s="91"/>
      <c r="E60" s="91"/>
      <c r="F60" s="91"/>
      <c r="G60" s="91"/>
      <c r="H60" s="91"/>
      <c r="I60" s="91"/>
      <c r="J60" s="91" t="s">
        <v>157</v>
      </c>
      <c r="K60" s="91"/>
      <c r="L60" s="92">
        <f>L56+L57+L58+L59</f>
        <v>91</v>
      </c>
      <c r="M60" s="90"/>
      <c r="N60" s="91"/>
      <c r="O60" s="91"/>
      <c r="P60" s="92">
        <f>P56+P57+P58+P59</f>
        <v>91</v>
      </c>
    </row>
    <row r="61" spans="1:16" ht="13.5" thickBot="1" x14ac:dyDescent="0.25"/>
    <row r="62" spans="1:16" x14ac:dyDescent="0.2">
      <c r="A62" s="134" t="s">
        <v>193</v>
      </c>
      <c r="B62" s="135"/>
      <c r="C62" s="135"/>
      <c r="D62" s="135"/>
      <c r="E62" s="135"/>
      <c r="F62" s="135"/>
      <c r="G62" s="135">
        <f>93/39</f>
        <v>2.3846153846153846</v>
      </c>
      <c r="H62" s="135"/>
      <c r="I62" s="135" t="s">
        <v>162</v>
      </c>
      <c r="J62" s="135"/>
      <c r="K62" s="135"/>
      <c r="L62" s="136">
        <f>G62*12</f>
        <v>28.615384615384613</v>
      </c>
      <c r="M62" s="137" t="s">
        <v>159</v>
      </c>
      <c r="N62" s="135" t="s">
        <v>158</v>
      </c>
      <c r="O62" s="135"/>
      <c r="P62" s="136">
        <v>29</v>
      </c>
    </row>
    <row r="63" spans="1:16" x14ac:dyDescent="0.2">
      <c r="A63" s="138"/>
      <c r="B63" s="139"/>
      <c r="C63" s="139"/>
      <c r="D63" s="139"/>
      <c r="E63" s="139"/>
      <c r="F63" s="139"/>
      <c r="G63" s="139"/>
      <c r="H63" s="139"/>
      <c r="I63" s="139" t="s">
        <v>163</v>
      </c>
      <c r="J63" s="139"/>
      <c r="K63" s="139"/>
      <c r="L63" s="140">
        <f>G62*11</f>
        <v>26.23076923076923</v>
      </c>
      <c r="M63" s="138"/>
      <c r="N63" s="139"/>
      <c r="O63" s="139"/>
      <c r="P63" s="140">
        <v>25</v>
      </c>
    </row>
    <row r="64" spans="1:16" x14ac:dyDescent="0.2">
      <c r="A64" s="138"/>
      <c r="B64" s="139"/>
      <c r="C64" s="139"/>
      <c r="D64" s="139"/>
      <c r="E64" s="139"/>
      <c r="F64" s="139"/>
      <c r="G64" s="139"/>
      <c r="H64" s="139"/>
      <c r="I64" s="139" t="s">
        <v>164</v>
      </c>
      <c r="J64" s="139"/>
      <c r="K64" s="139"/>
      <c r="L64" s="140">
        <f>G62*6</f>
        <v>14.307692307692307</v>
      </c>
      <c r="M64" s="138"/>
      <c r="N64" s="139"/>
      <c r="O64" s="139"/>
      <c r="P64" s="140">
        <v>14</v>
      </c>
    </row>
    <row r="65" spans="1:16" x14ac:dyDescent="0.2">
      <c r="A65" s="138"/>
      <c r="B65" s="139"/>
      <c r="C65" s="139"/>
      <c r="D65" s="139"/>
      <c r="E65" s="139"/>
      <c r="F65" s="139"/>
      <c r="G65" s="139"/>
      <c r="H65" s="139"/>
      <c r="I65" s="139" t="s">
        <v>165</v>
      </c>
      <c r="J65" s="139"/>
      <c r="K65" s="139"/>
      <c r="L65" s="140">
        <f>G62*10</f>
        <v>23.846153846153847</v>
      </c>
      <c r="M65" s="138"/>
      <c r="N65" s="139"/>
      <c r="O65" s="139"/>
      <c r="P65" s="140">
        <v>25</v>
      </c>
    </row>
    <row r="66" spans="1:16" ht="13.5" thickBot="1" x14ac:dyDescent="0.25">
      <c r="A66" s="141"/>
      <c r="B66" s="142"/>
      <c r="C66" s="142"/>
      <c r="D66" s="142"/>
      <c r="E66" s="142"/>
      <c r="F66" s="142"/>
      <c r="G66" s="142"/>
      <c r="H66" s="142"/>
      <c r="I66" s="142"/>
      <c r="J66" s="142" t="s">
        <v>157</v>
      </c>
      <c r="K66" s="142"/>
      <c r="L66" s="143">
        <f>L62+L63+L64+L65</f>
        <v>93</v>
      </c>
      <c r="M66" s="141"/>
      <c r="N66" s="142"/>
      <c r="O66" s="142"/>
      <c r="P66" s="143">
        <f>P62+P63+P64+P65</f>
        <v>93</v>
      </c>
    </row>
  </sheetData>
  <mergeCells count="8">
    <mergeCell ref="A1:A2"/>
    <mergeCell ref="P1:P2"/>
    <mergeCell ref="O1:O2"/>
    <mergeCell ref="N1:N2"/>
    <mergeCell ref="B1:D1"/>
    <mergeCell ref="E1:G1"/>
    <mergeCell ref="H1:J1"/>
    <mergeCell ref="K1:M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76A5-8EDE-4A7D-8700-ED1BE97264E0}">
  <dimension ref="A1:E36"/>
  <sheetViews>
    <sheetView zoomScale="80" zoomScaleNormal="80" workbookViewId="0">
      <selection activeCell="D42" sqref="D42"/>
    </sheetView>
  </sheetViews>
  <sheetFormatPr defaultRowHeight="15" x14ac:dyDescent="0.25"/>
  <cols>
    <col min="1" max="1" width="18.85546875" style="94" customWidth="1"/>
    <col min="2" max="2" width="15.140625" style="94" customWidth="1"/>
    <col min="3" max="3" width="25" style="94" customWidth="1"/>
    <col min="4" max="4" width="32.7109375" style="94" customWidth="1"/>
    <col min="5" max="5" width="28.7109375" style="94" customWidth="1"/>
    <col min="6" max="16384" width="9.140625" style="94"/>
  </cols>
  <sheetData>
    <row r="1" spans="1:5" x14ac:dyDescent="0.25">
      <c r="A1" s="93" t="s">
        <v>0</v>
      </c>
      <c r="B1" s="93" t="s">
        <v>1</v>
      </c>
      <c r="C1" s="93" t="s">
        <v>2</v>
      </c>
      <c r="D1" s="93" t="s">
        <v>3</v>
      </c>
      <c r="E1" s="93" t="s">
        <v>4</v>
      </c>
    </row>
    <row r="2" spans="1:5" x14ac:dyDescent="0.25">
      <c r="A2" s="95">
        <v>45019.452037037037</v>
      </c>
      <c r="B2" s="96" t="s">
        <v>7</v>
      </c>
      <c r="C2" s="96" t="s">
        <v>15</v>
      </c>
      <c r="D2" s="96" t="s">
        <v>111</v>
      </c>
      <c r="E2" s="96" t="s">
        <v>21</v>
      </c>
    </row>
    <row r="3" spans="1:5" x14ac:dyDescent="0.25">
      <c r="A3" s="95">
        <v>45019.462280092594</v>
      </c>
      <c r="B3" s="96" t="s">
        <v>9</v>
      </c>
      <c r="C3" s="96" t="s">
        <v>15</v>
      </c>
      <c r="D3" s="96" t="s">
        <v>112</v>
      </c>
      <c r="E3" s="96" t="s">
        <v>21</v>
      </c>
    </row>
    <row r="4" spans="1:5" x14ac:dyDescent="0.25">
      <c r="A4" s="95">
        <v>45019.547025462962</v>
      </c>
      <c r="B4" s="96" t="s">
        <v>12</v>
      </c>
      <c r="C4" s="96" t="s">
        <v>15</v>
      </c>
      <c r="D4" s="96" t="s">
        <v>113</v>
      </c>
      <c r="E4" s="96" t="s">
        <v>21</v>
      </c>
    </row>
    <row r="5" spans="1:5" x14ac:dyDescent="0.25">
      <c r="A5" s="95">
        <v>45021.564560185187</v>
      </c>
      <c r="B5" s="96" t="s">
        <v>30</v>
      </c>
      <c r="C5" s="96" t="s">
        <v>15</v>
      </c>
      <c r="D5" s="96" t="s">
        <v>114</v>
      </c>
      <c r="E5" s="96" t="s">
        <v>21</v>
      </c>
    </row>
    <row r="6" spans="1:5" x14ac:dyDescent="0.25">
      <c r="A6" s="95">
        <v>45021.568935185183</v>
      </c>
      <c r="B6" s="96" t="s">
        <v>32</v>
      </c>
      <c r="C6" s="96" t="s">
        <v>15</v>
      </c>
      <c r="D6" s="96" t="s">
        <v>115</v>
      </c>
      <c r="E6" s="96" t="s">
        <v>21</v>
      </c>
    </row>
    <row r="7" spans="1:5" x14ac:dyDescent="0.25">
      <c r="A7" s="95">
        <v>45021.572314814817</v>
      </c>
      <c r="B7" s="96" t="s">
        <v>34</v>
      </c>
      <c r="C7" s="96" t="s">
        <v>15</v>
      </c>
      <c r="D7" s="96" t="s">
        <v>116</v>
      </c>
      <c r="E7" s="96" t="s">
        <v>21</v>
      </c>
    </row>
    <row r="8" spans="1:5" x14ac:dyDescent="0.25">
      <c r="A8" s="95">
        <v>45021.574745370373</v>
      </c>
      <c r="B8" s="96" t="s">
        <v>35</v>
      </c>
      <c r="C8" s="96" t="s">
        <v>15</v>
      </c>
      <c r="D8" s="96" t="s">
        <v>117</v>
      </c>
      <c r="E8" s="96" t="s">
        <v>21</v>
      </c>
    </row>
    <row r="9" spans="1:5" x14ac:dyDescent="0.25">
      <c r="A9" s="95">
        <v>45022.436122685183</v>
      </c>
      <c r="B9" s="96" t="s">
        <v>38</v>
      </c>
      <c r="C9" s="96" t="s">
        <v>15</v>
      </c>
      <c r="D9" s="96" t="s">
        <v>118</v>
      </c>
      <c r="E9" s="96" t="s">
        <v>21</v>
      </c>
    </row>
    <row r="10" spans="1:5" x14ac:dyDescent="0.25">
      <c r="A10" s="95">
        <v>45027.343090277776</v>
      </c>
      <c r="B10" s="96" t="s">
        <v>40</v>
      </c>
      <c r="C10" s="96" t="s">
        <v>15</v>
      </c>
      <c r="D10" s="96" t="s">
        <v>119</v>
      </c>
      <c r="E10" s="96" t="s">
        <v>21</v>
      </c>
    </row>
    <row r="11" spans="1:5" x14ac:dyDescent="0.25">
      <c r="A11" s="95">
        <v>45027.571458333332</v>
      </c>
      <c r="B11" s="96" t="s">
        <v>41</v>
      </c>
      <c r="C11" s="96" t="s">
        <v>15</v>
      </c>
      <c r="D11" s="96" t="s">
        <v>120</v>
      </c>
      <c r="E11" s="96" t="s">
        <v>21</v>
      </c>
    </row>
    <row r="12" spans="1:5" x14ac:dyDescent="0.25">
      <c r="A12" s="95">
        <v>45029.43277777778</v>
      </c>
      <c r="B12" s="96" t="s">
        <v>46</v>
      </c>
      <c r="C12" s="96" t="s">
        <v>15</v>
      </c>
      <c r="D12" s="96" t="s">
        <v>121</v>
      </c>
      <c r="E12" s="96" t="s">
        <v>21</v>
      </c>
    </row>
    <row r="13" spans="1:5" x14ac:dyDescent="0.25">
      <c r="A13" s="7">
        <v>45029.570763888885</v>
      </c>
      <c r="B13" s="8" t="s">
        <v>48</v>
      </c>
      <c r="C13" s="8" t="s">
        <v>15</v>
      </c>
      <c r="D13" s="8" t="s">
        <v>176</v>
      </c>
      <c r="E13" s="105" t="s">
        <v>97</v>
      </c>
    </row>
    <row r="14" spans="1:5" x14ac:dyDescent="0.25">
      <c r="A14" s="95">
        <v>45030.42392361111</v>
      </c>
      <c r="B14" s="96" t="s">
        <v>50</v>
      </c>
      <c r="C14" s="96" t="s">
        <v>15</v>
      </c>
      <c r="D14" s="96" t="s">
        <v>122</v>
      </c>
      <c r="E14" s="96" t="s">
        <v>21</v>
      </c>
    </row>
    <row r="15" spans="1:5" x14ac:dyDescent="0.25">
      <c r="A15" s="95">
        <v>45033.34269675926</v>
      </c>
      <c r="B15" s="96" t="s">
        <v>52</v>
      </c>
      <c r="C15" s="96" t="s">
        <v>15</v>
      </c>
      <c r="D15" s="96" t="s">
        <v>123</v>
      </c>
      <c r="E15" s="96" t="s">
        <v>22</v>
      </c>
    </row>
    <row r="16" spans="1:5" x14ac:dyDescent="0.25">
      <c r="A16" s="95">
        <v>45033.567187499997</v>
      </c>
      <c r="B16" s="96" t="s">
        <v>60</v>
      </c>
      <c r="C16" s="96" t="s">
        <v>15</v>
      </c>
      <c r="D16" s="96" t="s">
        <v>124</v>
      </c>
      <c r="E16" s="96" t="s">
        <v>21</v>
      </c>
    </row>
    <row r="17" spans="1:5" x14ac:dyDescent="0.25">
      <c r="A17" s="95">
        <v>45033.569293981483</v>
      </c>
      <c r="B17" s="96" t="s">
        <v>61</v>
      </c>
      <c r="C17" s="96" t="s">
        <v>15</v>
      </c>
      <c r="D17" s="96" t="s">
        <v>125</v>
      </c>
      <c r="E17" s="96" t="s">
        <v>21</v>
      </c>
    </row>
    <row r="18" spans="1:5" x14ac:dyDescent="0.25">
      <c r="A18" s="95">
        <v>45033.571863425925</v>
      </c>
      <c r="B18" s="96" t="s">
        <v>62</v>
      </c>
      <c r="C18" s="96" t="s">
        <v>15</v>
      </c>
      <c r="D18" s="96" t="s">
        <v>126</v>
      </c>
      <c r="E18" s="96" t="s">
        <v>21</v>
      </c>
    </row>
    <row r="19" spans="1:5" x14ac:dyDescent="0.25">
      <c r="A19" s="7">
        <v>45034.445092592592</v>
      </c>
      <c r="B19" s="8" t="s">
        <v>48</v>
      </c>
      <c r="C19" s="8" t="s">
        <v>15</v>
      </c>
      <c r="D19" s="8" t="s">
        <v>176</v>
      </c>
      <c r="E19" s="105" t="s">
        <v>24</v>
      </c>
    </row>
    <row r="20" spans="1:5" x14ac:dyDescent="0.25">
      <c r="A20" s="95">
        <v>45034.5466087963</v>
      </c>
      <c r="B20" s="96" t="s">
        <v>67</v>
      </c>
      <c r="C20" s="96" t="s">
        <v>15</v>
      </c>
      <c r="D20" s="96" t="s">
        <v>127</v>
      </c>
      <c r="E20" s="96" t="s">
        <v>21</v>
      </c>
    </row>
    <row r="21" spans="1:5" x14ac:dyDescent="0.25">
      <c r="A21" s="95">
        <v>45034.552615740744</v>
      </c>
      <c r="B21" s="96" t="s">
        <v>69</v>
      </c>
      <c r="C21" s="96" t="s">
        <v>15</v>
      </c>
      <c r="D21" s="96" t="s">
        <v>128</v>
      </c>
      <c r="E21" s="96" t="s">
        <v>21</v>
      </c>
    </row>
    <row r="22" spans="1:5" x14ac:dyDescent="0.25">
      <c r="A22" s="95">
        <v>45035.435925925929</v>
      </c>
      <c r="B22" s="96" t="s">
        <v>71</v>
      </c>
      <c r="C22" s="96" t="s">
        <v>15</v>
      </c>
      <c r="D22" s="96" t="s">
        <v>129</v>
      </c>
      <c r="E22" s="96" t="s">
        <v>21</v>
      </c>
    </row>
    <row r="23" spans="1:5" x14ac:dyDescent="0.25">
      <c r="A23" s="95">
        <v>45035.444710648146</v>
      </c>
      <c r="B23" s="96" t="s">
        <v>74</v>
      </c>
      <c r="C23" s="96" t="s">
        <v>15</v>
      </c>
      <c r="D23" s="96" t="s">
        <v>130</v>
      </c>
      <c r="E23" s="96" t="s">
        <v>21</v>
      </c>
    </row>
    <row r="24" spans="1:5" x14ac:dyDescent="0.25">
      <c r="A24" s="95">
        <v>45036.44190972222</v>
      </c>
      <c r="B24" s="96" t="s">
        <v>76</v>
      </c>
      <c r="C24" s="96" t="s">
        <v>15</v>
      </c>
      <c r="D24" s="96" t="s">
        <v>131</v>
      </c>
      <c r="E24" s="96" t="s">
        <v>21</v>
      </c>
    </row>
    <row r="25" spans="1:5" x14ac:dyDescent="0.25">
      <c r="A25" s="95">
        <v>45036.4450462963</v>
      </c>
      <c r="B25" s="96" t="s">
        <v>77</v>
      </c>
      <c r="C25" s="96" t="s">
        <v>15</v>
      </c>
      <c r="D25" s="96" t="s">
        <v>132</v>
      </c>
      <c r="E25" s="96" t="s">
        <v>21</v>
      </c>
    </row>
    <row r="26" spans="1:5" x14ac:dyDescent="0.25">
      <c r="A26" s="95">
        <v>45036.459918981483</v>
      </c>
      <c r="B26" s="96" t="s">
        <v>79</v>
      </c>
      <c r="C26" s="96" t="s">
        <v>15</v>
      </c>
      <c r="D26" s="96" t="s">
        <v>133</v>
      </c>
      <c r="E26" s="96" t="s">
        <v>21</v>
      </c>
    </row>
    <row r="27" spans="1:5" x14ac:dyDescent="0.25">
      <c r="A27" s="112">
        <v>45036.545243055552</v>
      </c>
      <c r="B27" s="113" t="s">
        <v>80</v>
      </c>
      <c r="C27" s="113" t="s">
        <v>15</v>
      </c>
      <c r="D27" s="113" t="s">
        <v>136</v>
      </c>
      <c r="E27" s="113" t="s">
        <v>21</v>
      </c>
    </row>
    <row r="28" spans="1:5" x14ac:dyDescent="0.25">
      <c r="A28" s="112">
        <v>45037.506435185183</v>
      </c>
      <c r="B28" s="113" t="s">
        <v>85</v>
      </c>
      <c r="C28" s="113" t="s">
        <v>15</v>
      </c>
      <c r="D28" s="113" t="s">
        <v>137</v>
      </c>
      <c r="E28" s="113" t="s">
        <v>21</v>
      </c>
    </row>
    <row r="29" spans="1:5" x14ac:dyDescent="0.25">
      <c r="A29" s="95">
        <v>45037.523622685185</v>
      </c>
      <c r="B29" s="96" t="s">
        <v>89</v>
      </c>
      <c r="C29" s="96" t="s">
        <v>15</v>
      </c>
      <c r="D29" s="96" t="s">
        <v>134</v>
      </c>
      <c r="E29" s="96" t="s">
        <v>21</v>
      </c>
    </row>
    <row r="30" spans="1:5" s="101" customFormat="1" ht="15.75" thickBot="1" x14ac:dyDescent="0.3">
      <c r="A30" s="99">
        <v>45037.559618055559</v>
      </c>
      <c r="B30" s="100" t="s">
        <v>93</v>
      </c>
      <c r="C30" s="100" t="s">
        <v>15</v>
      </c>
      <c r="D30" s="100" t="s">
        <v>135</v>
      </c>
      <c r="E30" s="100" t="s">
        <v>21</v>
      </c>
    </row>
    <row r="31" spans="1:5" s="111" customFormat="1" ht="15.75" thickTop="1" x14ac:dyDescent="0.25">
      <c r="A31" s="114">
        <v>45040.582060185188</v>
      </c>
      <c r="B31" s="115" t="s">
        <v>96</v>
      </c>
      <c r="C31" s="115" t="s">
        <v>15</v>
      </c>
      <c r="D31" s="115" t="s">
        <v>175</v>
      </c>
      <c r="E31" s="105" t="s">
        <v>97</v>
      </c>
    </row>
    <row r="32" spans="1:5" s="108" customFormat="1" ht="15.75" thickBot="1" x14ac:dyDescent="0.3">
      <c r="A32" s="1">
        <v>45041.441990740743</v>
      </c>
      <c r="B32" s="2" t="s">
        <v>169</v>
      </c>
      <c r="C32" s="2" t="s">
        <v>15</v>
      </c>
      <c r="D32" s="2" t="s">
        <v>181</v>
      </c>
      <c r="E32" s="2" t="s">
        <v>22</v>
      </c>
    </row>
    <row r="33" spans="1:5" ht="15.75" thickTop="1" x14ac:dyDescent="0.25">
      <c r="A33" s="7">
        <v>45042.39471064815</v>
      </c>
      <c r="B33" s="8" t="s">
        <v>96</v>
      </c>
      <c r="C33" s="8" t="s">
        <v>15</v>
      </c>
      <c r="D33" s="8" t="s">
        <v>175</v>
      </c>
      <c r="E33" s="105" t="s">
        <v>24</v>
      </c>
    </row>
    <row r="34" spans="1:5" s="101" customFormat="1" ht="15.75" thickBot="1" x14ac:dyDescent="0.3">
      <c r="A34" s="79">
        <v>45042.552314814813</v>
      </c>
      <c r="B34" s="80" t="s">
        <v>184</v>
      </c>
      <c r="C34" s="80" t="s">
        <v>15</v>
      </c>
      <c r="D34" s="80" t="s">
        <v>185</v>
      </c>
      <c r="E34" s="80" t="s">
        <v>19</v>
      </c>
    </row>
    <row r="35" spans="1:5" s="104" customFormat="1" ht="16.5" thickTop="1" thickBot="1" x14ac:dyDescent="0.3">
      <c r="A35" s="116" t="s">
        <v>190</v>
      </c>
      <c r="B35" s="117" t="s">
        <v>151</v>
      </c>
      <c r="C35" s="117" t="s">
        <v>151</v>
      </c>
      <c r="D35" s="117" t="s">
        <v>151</v>
      </c>
      <c r="E35" s="117" t="s">
        <v>151</v>
      </c>
    </row>
    <row r="36" spans="1:5" ht="15.75" thickTop="1" x14ac:dyDescent="0.25">
      <c r="A36" s="120">
        <v>45044.432696759257</v>
      </c>
      <c r="B36" s="126" t="s">
        <v>151</v>
      </c>
      <c r="C36" s="126" t="s">
        <v>151</v>
      </c>
      <c r="D36" s="126" t="s">
        <v>151</v>
      </c>
      <c r="E36" s="126" t="s">
        <v>151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2EF8-0822-4BC2-B1D6-55DB4811A027}">
  <dimension ref="A1:E28"/>
  <sheetViews>
    <sheetView zoomScale="80" zoomScaleNormal="80" workbookViewId="0">
      <selection activeCell="A28" sqref="A28:E28"/>
    </sheetView>
  </sheetViews>
  <sheetFormatPr defaultRowHeight="15" x14ac:dyDescent="0.25"/>
  <cols>
    <col min="1" max="1" width="18.85546875" style="94" customWidth="1"/>
    <col min="2" max="2" width="15.140625" style="94" customWidth="1"/>
    <col min="3" max="3" width="25" style="94" customWidth="1"/>
    <col min="4" max="4" width="32.7109375" style="94" customWidth="1"/>
    <col min="5" max="5" width="28.7109375" style="94" customWidth="1"/>
    <col min="6" max="16384" width="9.140625" style="94"/>
  </cols>
  <sheetData>
    <row r="1" spans="1:5" x14ac:dyDescent="0.25">
      <c r="A1" s="93" t="s">
        <v>0</v>
      </c>
      <c r="B1" s="93" t="s">
        <v>1</v>
      </c>
      <c r="C1" s="93" t="s">
        <v>2</v>
      </c>
      <c r="D1" s="93" t="s">
        <v>3</v>
      </c>
      <c r="E1" s="93" t="s">
        <v>4</v>
      </c>
    </row>
    <row r="2" spans="1:5" x14ac:dyDescent="0.25">
      <c r="A2" s="95">
        <v>45019.43959490741</v>
      </c>
      <c r="B2" s="96" t="s">
        <v>5</v>
      </c>
      <c r="C2" s="96" t="s">
        <v>14</v>
      </c>
      <c r="D2" s="96" t="s">
        <v>111</v>
      </c>
      <c r="E2" s="96" t="s">
        <v>19</v>
      </c>
    </row>
    <row r="3" spans="1:5" x14ac:dyDescent="0.25">
      <c r="A3" s="95">
        <v>45019.443020833336</v>
      </c>
      <c r="B3" s="96" t="s">
        <v>6</v>
      </c>
      <c r="C3" s="96" t="s">
        <v>14</v>
      </c>
      <c r="D3" s="96" t="s">
        <v>112</v>
      </c>
      <c r="E3" s="96" t="s">
        <v>20</v>
      </c>
    </row>
    <row r="4" spans="1:5" x14ac:dyDescent="0.25">
      <c r="A4" s="97">
        <v>45020.428368055553</v>
      </c>
      <c r="B4" s="98" t="s">
        <v>23</v>
      </c>
      <c r="C4" s="98" t="s">
        <v>14</v>
      </c>
      <c r="D4" s="98" t="s">
        <v>138</v>
      </c>
      <c r="E4" s="98" t="s">
        <v>21</v>
      </c>
    </row>
    <row r="5" spans="1:5" x14ac:dyDescent="0.25">
      <c r="A5" s="95">
        <v>45021.42359953704</v>
      </c>
      <c r="B5" s="96" t="s">
        <v>25</v>
      </c>
      <c r="C5" s="96" t="s">
        <v>14</v>
      </c>
      <c r="D5" s="96" t="s">
        <v>113</v>
      </c>
      <c r="E5" s="96" t="s">
        <v>22</v>
      </c>
    </row>
    <row r="6" spans="1:5" x14ac:dyDescent="0.25">
      <c r="A6" s="97">
        <v>45021.572048611109</v>
      </c>
      <c r="B6" s="98" t="s">
        <v>33</v>
      </c>
      <c r="C6" s="98" t="s">
        <v>14</v>
      </c>
      <c r="D6" s="98" t="s">
        <v>139</v>
      </c>
      <c r="E6" s="98" t="s">
        <v>21</v>
      </c>
    </row>
    <row r="7" spans="1:5" x14ac:dyDescent="0.25">
      <c r="A7" s="95">
        <v>45028.552685185183</v>
      </c>
      <c r="B7" s="96" t="s">
        <v>43</v>
      </c>
      <c r="C7" s="96" t="s">
        <v>14</v>
      </c>
      <c r="D7" s="96" t="s">
        <v>114</v>
      </c>
      <c r="E7" s="96" t="s">
        <v>21</v>
      </c>
    </row>
    <row r="8" spans="1:5" x14ac:dyDescent="0.25">
      <c r="A8" s="95">
        <v>45028.555775462963</v>
      </c>
      <c r="B8" s="96" t="s">
        <v>44</v>
      </c>
      <c r="C8" s="96" t="s">
        <v>14</v>
      </c>
      <c r="D8" s="96" t="s">
        <v>115</v>
      </c>
      <c r="E8" s="96" t="s">
        <v>22</v>
      </c>
    </row>
    <row r="9" spans="1:5" x14ac:dyDescent="0.25">
      <c r="A9" s="97">
        <v>45029.429837962962</v>
      </c>
      <c r="B9" s="98" t="s">
        <v>45</v>
      </c>
      <c r="C9" s="98" t="s">
        <v>14</v>
      </c>
      <c r="D9" s="98" t="s">
        <v>140</v>
      </c>
      <c r="E9" s="98" t="s">
        <v>21</v>
      </c>
    </row>
    <row r="10" spans="1:5" x14ac:dyDescent="0.25">
      <c r="A10" s="95">
        <v>45033.340416666666</v>
      </c>
      <c r="B10" s="96" t="s">
        <v>51</v>
      </c>
      <c r="C10" s="96" t="s">
        <v>14</v>
      </c>
      <c r="D10" s="96" t="s">
        <v>116</v>
      </c>
      <c r="E10" s="96" t="s">
        <v>21</v>
      </c>
    </row>
    <row r="11" spans="1:5" x14ac:dyDescent="0.25">
      <c r="A11" s="95">
        <v>45033.436631944445</v>
      </c>
      <c r="B11" s="96" t="s">
        <v>54</v>
      </c>
      <c r="C11" s="96" t="s">
        <v>14</v>
      </c>
      <c r="D11" s="96" t="s">
        <v>117</v>
      </c>
      <c r="E11" s="96" t="s">
        <v>21</v>
      </c>
    </row>
    <row r="12" spans="1:5" x14ac:dyDescent="0.25">
      <c r="A12" s="95">
        <v>45033.442499999997</v>
      </c>
      <c r="B12" s="96" t="s">
        <v>56</v>
      </c>
      <c r="C12" s="96" t="s">
        <v>14</v>
      </c>
      <c r="D12" s="96" t="s">
        <v>118</v>
      </c>
      <c r="E12" s="96" t="s">
        <v>21</v>
      </c>
    </row>
    <row r="13" spans="1:5" x14ac:dyDescent="0.25">
      <c r="A13" s="95">
        <v>45033.560567129629</v>
      </c>
      <c r="B13" s="96" t="s">
        <v>58</v>
      </c>
      <c r="C13" s="96" t="s">
        <v>14</v>
      </c>
      <c r="D13" s="96" t="s">
        <v>119</v>
      </c>
      <c r="E13" s="96" t="s">
        <v>22</v>
      </c>
    </row>
    <row r="14" spans="1:5" x14ac:dyDescent="0.25">
      <c r="A14" s="97">
        <v>45033.564016203702</v>
      </c>
      <c r="B14" s="98" t="s">
        <v>59</v>
      </c>
      <c r="C14" s="98" t="s">
        <v>14</v>
      </c>
      <c r="D14" s="98" t="s">
        <v>141</v>
      </c>
      <c r="E14" s="98" t="s">
        <v>21</v>
      </c>
    </row>
    <row r="15" spans="1:5" x14ac:dyDescent="0.25">
      <c r="A15" s="95">
        <v>45034.538425925923</v>
      </c>
      <c r="B15" s="96" t="s">
        <v>64</v>
      </c>
      <c r="C15" s="96" t="s">
        <v>14</v>
      </c>
      <c r="D15" s="96" t="s">
        <v>120</v>
      </c>
      <c r="E15" s="96" t="s">
        <v>22</v>
      </c>
    </row>
    <row r="16" spans="1:5" x14ac:dyDescent="0.25">
      <c r="A16" s="95">
        <v>45034.541863425926</v>
      </c>
      <c r="B16" s="96" t="s">
        <v>65</v>
      </c>
      <c r="C16" s="96" t="s">
        <v>14</v>
      </c>
      <c r="D16" s="96" t="s">
        <v>121</v>
      </c>
      <c r="E16" s="96" t="s">
        <v>22</v>
      </c>
    </row>
    <row r="17" spans="1:5" x14ac:dyDescent="0.25">
      <c r="A17" s="95">
        <v>45034.544710648152</v>
      </c>
      <c r="B17" s="96" t="s">
        <v>66</v>
      </c>
      <c r="C17" s="96" t="s">
        <v>14</v>
      </c>
      <c r="D17" s="96" t="s">
        <v>122</v>
      </c>
      <c r="E17" s="96" t="s">
        <v>22</v>
      </c>
    </row>
    <row r="18" spans="1:5" x14ac:dyDescent="0.25">
      <c r="A18" s="95">
        <v>45035.441782407404</v>
      </c>
      <c r="B18" s="96" t="s">
        <v>73</v>
      </c>
      <c r="C18" s="96" t="s">
        <v>14</v>
      </c>
      <c r="D18" s="96" t="s">
        <v>123</v>
      </c>
      <c r="E18" s="96" t="s">
        <v>22</v>
      </c>
    </row>
    <row r="19" spans="1:5" x14ac:dyDescent="0.25">
      <c r="A19" s="95">
        <v>45036.555208333331</v>
      </c>
      <c r="B19" s="96" t="s">
        <v>81</v>
      </c>
      <c r="C19" s="96" t="s">
        <v>14</v>
      </c>
      <c r="D19" s="96" t="s">
        <v>124</v>
      </c>
      <c r="E19" s="96" t="s">
        <v>21</v>
      </c>
    </row>
    <row r="20" spans="1:5" x14ac:dyDescent="0.25">
      <c r="A20" s="95">
        <v>45037.499918981484</v>
      </c>
      <c r="B20" s="96" t="s">
        <v>84</v>
      </c>
      <c r="C20" s="96" t="s">
        <v>14</v>
      </c>
      <c r="D20" s="96" t="s">
        <v>125</v>
      </c>
      <c r="E20" s="96" t="s">
        <v>21</v>
      </c>
    </row>
    <row r="21" spans="1:5" x14ac:dyDescent="0.25">
      <c r="A21" s="95">
        <v>45037.518750000003</v>
      </c>
      <c r="B21" s="96" t="s">
        <v>87</v>
      </c>
      <c r="C21" s="96" t="s">
        <v>14</v>
      </c>
      <c r="D21" s="96" t="s">
        <v>126</v>
      </c>
      <c r="E21" s="96" t="s">
        <v>21</v>
      </c>
    </row>
    <row r="22" spans="1:5" x14ac:dyDescent="0.25">
      <c r="A22" s="95">
        <v>45037.539965277778</v>
      </c>
      <c r="B22" s="96" t="s">
        <v>90</v>
      </c>
      <c r="C22" s="96" t="s">
        <v>14</v>
      </c>
      <c r="D22" s="96" t="s">
        <v>127</v>
      </c>
      <c r="E22" s="96" t="s">
        <v>21</v>
      </c>
    </row>
    <row r="23" spans="1:5" s="101" customFormat="1" ht="15.75" thickBot="1" x14ac:dyDescent="0.3">
      <c r="A23" s="99">
        <v>45037.54314814815</v>
      </c>
      <c r="B23" s="100" t="s">
        <v>91</v>
      </c>
      <c r="C23" s="100" t="s">
        <v>14</v>
      </c>
      <c r="D23" s="100" t="s">
        <v>128</v>
      </c>
      <c r="E23" s="100" t="s">
        <v>21</v>
      </c>
    </row>
    <row r="24" spans="1:5" s="111" customFormat="1" ht="15.75" thickTop="1" x14ac:dyDescent="0.25">
      <c r="A24" s="109">
        <v>45040.573437500003</v>
      </c>
      <c r="B24" s="110" t="s">
        <v>94</v>
      </c>
      <c r="C24" s="110" t="s">
        <v>14</v>
      </c>
      <c r="D24" s="110" t="s">
        <v>129</v>
      </c>
      <c r="E24" s="110" t="s">
        <v>22</v>
      </c>
    </row>
    <row r="25" spans="1:5" s="108" customFormat="1" ht="15.75" thickBot="1" x14ac:dyDescent="0.3">
      <c r="A25" s="1">
        <v>45041.439340277779</v>
      </c>
      <c r="B25" s="2" t="s">
        <v>168</v>
      </c>
      <c r="C25" s="2" t="s">
        <v>14</v>
      </c>
      <c r="D25" s="2" t="s">
        <v>130</v>
      </c>
      <c r="E25" s="2" t="s">
        <v>22</v>
      </c>
    </row>
    <row r="26" spans="1:5" s="104" customFormat="1" ht="16.5" thickTop="1" thickBot="1" x14ac:dyDescent="0.3">
      <c r="A26" s="77">
        <v>45042.421944444446</v>
      </c>
      <c r="B26" s="78" t="s">
        <v>174</v>
      </c>
      <c r="C26" s="78" t="s">
        <v>14</v>
      </c>
      <c r="D26" s="78" t="s">
        <v>131</v>
      </c>
      <c r="E26" s="78" t="s">
        <v>22</v>
      </c>
    </row>
    <row r="27" spans="1:5" s="104" customFormat="1" ht="16.5" thickTop="1" thickBot="1" x14ac:dyDescent="0.3">
      <c r="A27" s="116" t="s">
        <v>190</v>
      </c>
      <c r="B27" s="117" t="s">
        <v>151</v>
      </c>
      <c r="C27" s="117" t="s">
        <v>151</v>
      </c>
      <c r="D27" s="117" t="s">
        <v>151</v>
      </c>
      <c r="E27" s="117" t="s">
        <v>151</v>
      </c>
    </row>
    <row r="28" spans="1:5" ht="15.75" thickTop="1" x14ac:dyDescent="0.25">
      <c r="A28" s="120">
        <v>45044.432696759257</v>
      </c>
      <c r="B28" s="126" t="s">
        <v>151</v>
      </c>
      <c r="C28" s="126" t="s">
        <v>151</v>
      </c>
      <c r="D28" s="126" t="s">
        <v>151</v>
      </c>
      <c r="E28" s="126" t="s">
        <v>151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A166-D0FD-438E-9D93-21E07801B07C}">
  <dimension ref="A1:E17"/>
  <sheetViews>
    <sheetView zoomScale="80" zoomScaleNormal="80" workbookViewId="0">
      <selection activeCell="A17" sqref="A17:E17"/>
    </sheetView>
  </sheetViews>
  <sheetFormatPr defaultRowHeight="15" x14ac:dyDescent="0.25"/>
  <cols>
    <col min="1" max="1" width="18.85546875" style="94" customWidth="1"/>
    <col min="2" max="2" width="15.140625" style="94" customWidth="1"/>
    <col min="3" max="3" width="25" style="94" customWidth="1"/>
    <col min="4" max="4" width="32.7109375" style="94" customWidth="1"/>
    <col min="5" max="5" width="28.7109375" style="94" customWidth="1"/>
    <col min="6" max="16384" width="9.140625" style="94"/>
  </cols>
  <sheetData>
    <row r="1" spans="1:5" x14ac:dyDescent="0.25">
      <c r="A1" s="93" t="s">
        <v>0</v>
      </c>
      <c r="B1" s="93" t="s">
        <v>1</v>
      </c>
      <c r="C1" s="93" t="s">
        <v>2</v>
      </c>
      <c r="D1" s="93" t="s">
        <v>3</v>
      </c>
      <c r="E1" s="93" t="s">
        <v>4</v>
      </c>
    </row>
    <row r="2" spans="1:5" ht="24" x14ac:dyDescent="0.25">
      <c r="A2" s="7">
        <v>45019.553055555552</v>
      </c>
      <c r="B2" s="8" t="s">
        <v>13</v>
      </c>
      <c r="C2" s="8" t="s">
        <v>17</v>
      </c>
      <c r="D2" s="8" t="s">
        <v>18</v>
      </c>
      <c r="E2" s="105" t="s">
        <v>98</v>
      </c>
    </row>
    <row r="3" spans="1:5" x14ac:dyDescent="0.25">
      <c r="A3" s="7">
        <v>45020.408055555556</v>
      </c>
      <c r="B3" s="8" t="s">
        <v>13</v>
      </c>
      <c r="C3" s="8" t="s">
        <v>17</v>
      </c>
      <c r="D3" s="8" t="s">
        <v>18</v>
      </c>
      <c r="E3" s="105" t="s">
        <v>24</v>
      </c>
    </row>
    <row r="4" spans="1:5" x14ac:dyDescent="0.25">
      <c r="A4" s="95">
        <v>45021.425752314812</v>
      </c>
      <c r="B4" s="96" t="s">
        <v>26</v>
      </c>
      <c r="C4" s="96" t="s">
        <v>17</v>
      </c>
      <c r="D4" s="96" t="s">
        <v>111</v>
      </c>
      <c r="E4" s="96" t="s">
        <v>22</v>
      </c>
    </row>
    <row r="5" spans="1:5" x14ac:dyDescent="0.25">
      <c r="A5" s="97">
        <v>45021.565706018519</v>
      </c>
      <c r="B5" s="98" t="s">
        <v>31</v>
      </c>
      <c r="C5" s="98" t="s">
        <v>17</v>
      </c>
      <c r="D5" s="98" t="s">
        <v>146</v>
      </c>
      <c r="E5" s="98" t="s">
        <v>21</v>
      </c>
    </row>
    <row r="6" spans="1:5" x14ac:dyDescent="0.25">
      <c r="A6" s="95">
        <v>45021.579895833333</v>
      </c>
      <c r="B6" s="96" t="s">
        <v>36</v>
      </c>
      <c r="C6" s="96" t="s">
        <v>17</v>
      </c>
      <c r="D6" s="96" t="s">
        <v>112</v>
      </c>
      <c r="E6" s="96" t="s">
        <v>19</v>
      </c>
    </row>
    <row r="7" spans="1:5" x14ac:dyDescent="0.25">
      <c r="A7" s="95">
        <v>45022.349004629628</v>
      </c>
      <c r="B7" s="96" t="s">
        <v>37</v>
      </c>
      <c r="C7" s="96" t="s">
        <v>17</v>
      </c>
      <c r="D7" s="96" t="s">
        <v>113</v>
      </c>
      <c r="E7" s="96" t="s">
        <v>22</v>
      </c>
    </row>
    <row r="8" spans="1:5" x14ac:dyDescent="0.25">
      <c r="A8" s="97">
        <v>45034.44599537037</v>
      </c>
      <c r="B8" s="98" t="s">
        <v>63</v>
      </c>
      <c r="C8" s="98" t="s">
        <v>17</v>
      </c>
      <c r="D8" s="98" t="s">
        <v>147</v>
      </c>
      <c r="E8" s="98" t="s">
        <v>21</v>
      </c>
    </row>
    <row r="9" spans="1:5" s="101" customFormat="1" ht="15.75" thickBot="1" x14ac:dyDescent="0.3">
      <c r="A9" s="99">
        <v>45037.497407407405</v>
      </c>
      <c r="B9" s="100" t="s">
        <v>83</v>
      </c>
      <c r="C9" s="100" t="s">
        <v>17</v>
      </c>
      <c r="D9" s="100" t="s">
        <v>114</v>
      </c>
      <c r="E9" s="100" t="s">
        <v>22</v>
      </c>
    </row>
    <row r="10" spans="1:5" s="104" customFormat="1" ht="16.5" thickTop="1" thickBot="1" x14ac:dyDescent="0.3">
      <c r="A10" s="106">
        <v>45040.580289351848</v>
      </c>
      <c r="B10" s="107" t="s">
        <v>95</v>
      </c>
      <c r="C10" s="107" t="s">
        <v>17</v>
      </c>
      <c r="D10" s="107" t="s">
        <v>115</v>
      </c>
      <c r="E10" s="107" t="s">
        <v>21</v>
      </c>
    </row>
    <row r="11" spans="1:5" ht="15.75" thickTop="1" x14ac:dyDescent="0.25">
      <c r="A11" s="3">
        <v>45041.431666666664</v>
      </c>
      <c r="B11" s="4" t="s">
        <v>166</v>
      </c>
      <c r="C11" s="4" t="s">
        <v>17</v>
      </c>
      <c r="D11" s="4" t="s">
        <v>116</v>
      </c>
      <c r="E11" s="4" t="s">
        <v>21</v>
      </c>
    </row>
    <row r="12" spans="1:5" s="108" customFormat="1" ht="15.75" thickBot="1" x14ac:dyDescent="0.3">
      <c r="A12" s="1">
        <v>45041.433761574073</v>
      </c>
      <c r="B12" s="2" t="s">
        <v>167</v>
      </c>
      <c r="C12" s="2" t="s">
        <v>17</v>
      </c>
      <c r="D12" s="2" t="s">
        <v>117</v>
      </c>
      <c r="E12" s="2" t="s">
        <v>21</v>
      </c>
    </row>
    <row r="13" spans="1:5" s="104" customFormat="1" ht="16.5" thickTop="1" thickBot="1" x14ac:dyDescent="0.3">
      <c r="A13" s="77">
        <v>45042.549490740741</v>
      </c>
      <c r="B13" s="78" t="s">
        <v>183</v>
      </c>
      <c r="C13" s="78" t="s">
        <v>17</v>
      </c>
      <c r="D13" s="78" t="s">
        <v>118</v>
      </c>
      <c r="E13" s="78" t="s">
        <v>21</v>
      </c>
    </row>
    <row r="14" spans="1:5" ht="15.75" thickTop="1" x14ac:dyDescent="0.25">
      <c r="A14" s="81">
        <v>45043.37872685185</v>
      </c>
      <c r="B14" s="82" t="s">
        <v>187</v>
      </c>
      <c r="C14" s="82" t="s">
        <v>17</v>
      </c>
      <c r="D14" s="82" t="s">
        <v>119</v>
      </c>
      <c r="E14" s="82" t="s">
        <v>21</v>
      </c>
    </row>
    <row r="15" spans="1:5" s="101" customFormat="1" ht="15.75" thickBot="1" x14ac:dyDescent="0.3">
      <c r="A15" s="124">
        <v>45043.423078703701</v>
      </c>
      <c r="B15" s="125" t="s">
        <v>188</v>
      </c>
      <c r="C15" s="125" t="s">
        <v>17</v>
      </c>
      <c r="D15" s="125" t="s">
        <v>120</v>
      </c>
      <c r="E15" s="125" t="s">
        <v>21</v>
      </c>
    </row>
    <row r="16" spans="1:5" ht="15.75" thickTop="1" x14ac:dyDescent="0.25">
      <c r="A16" s="122">
        <v>45044.428124999999</v>
      </c>
      <c r="B16" s="123" t="s">
        <v>191</v>
      </c>
      <c r="C16" s="123" t="s">
        <v>17</v>
      </c>
      <c r="D16" s="123" t="s">
        <v>18</v>
      </c>
      <c r="E16" s="123" t="s">
        <v>21</v>
      </c>
    </row>
    <row r="17" spans="1:5" x14ac:dyDescent="0.25">
      <c r="A17" s="120">
        <v>45044.432696759257</v>
      </c>
      <c r="B17" s="121" t="s">
        <v>192</v>
      </c>
      <c r="C17" s="121" t="s">
        <v>17</v>
      </c>
      <c r="D17" s="121" t="s">
        <v>18</v>
      </c>
      <c r="E17" s="121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A7DD-4745-4E47-9C01-DA116943D15B}">
  <dimension ref="A1:E29"/>
  <sheetViews>
    <sheetView tabSelected="1" zoomScale="80" zoomScaleNormal="80" workbookViewId="0">
      <selection activeCell="G36" sqref="G36"/>
    </sheetView>
  </sheetViews>
  <sheetFormatPr defaultRowHeight="15" x14ac:dyDescent="0.25"/>
  <cols>
    <col min="1" max="1" width="18.85546875" style="94" customWidth="1"/>
    <col min="2" max="2" width="15.140625" style="94" customWidth="1"/>
    <col min="3" max="3" width="25" style="94" customWidth="1"/>
    <col min="4" max="4" width="32.7109375" style="94" customWidth="1"/>
    <col min="5" max="5" width="28.7109375" style="94" customWidth="1"/>
    <col min="6" max="16384" width="9.140625" style="94"/>
  </cols>
  <sheetData>
    <row r="1" spans="1:5" x14ac:dyDescent="0.25">
      <c r="A1" s="93" t="s">
        <v>0</v>
      </c>
      <c r="B1" s="93" t="s">
        <v>1</v>
      </c>
      <c r="C1" s="93" t="s">
        <v>2</v>
      </c>
      <c r="D1" s="93" t="s">
        <v>3</v>
      </c>
      <c r="E1" s="93" t="s">
        <v>4</v>
      </c>
    </row>
    <row r="2" spans="1:5" x14ac:dyDescent="0.25">
      <c r="A2" s="95">
        <v>45019.455358796295</v>
      </c>
      <c r="B2" s="96" t="s">
        <v>8</v>
      </c>
      <c r="C2" s="96" t="s">
        <v>16</v>
      </c>
      <c r="D2" s="96" t="s">
        <v>111</v>
      </c>
      <c r="E2" s="96" t="s">
        <v>21</v>
      </c>
    </row>
    <row r="3" spans="1:5" x14ac:dyDescent="0.25">
      <c r="A3" s="97">
        <v>45019.540995370371</v>
      </c>
      <c r="B3" s="98" t="s">
        <v>10</v>
      </c>
      <c r="C3" s="98" t="s">
        <v>16</v>
      </c>
      <c r="D3" s="98" t="s">
        <v>148</v>
      </c>
      <c r="E3" s="98" t="s">
        <v>21</v>
      </c>
    </row>
    <row r="4" spans="1:5" x14ac:dyDescent="0.25">
      <c r="A4" s="97">
        <v>45019.543553240743</v>
      </c>
      <c r="B4" s="98" t="s">
        <v>11</v>
      </c>
      <c r="C4" s="98" t="s">
        <v>16</v>
      </c>
      <c r="D4" s="98" t="s">
        <v>149</v>
      </c>
      <c r="E4" s="98" t="s">
        <v>21</v>
      </c>
    </row>
    <row r="5" spans="1:5" x14ac:dyDescent="0.25">
      <c r="A5" s="95">
        <v>45021.430451388886</v>
      </c>
      <c r="B5" s="96" t="s">
        <v>27</v>
      </c>
      <c r="C5" s="96" t="s">
        <v>16</v>
      </c>
      <c r="D5" s="96" t="s">
        <v>112</v>
      </c>
      <c r="E5" s="96" t="s">
        <v>22</v>
      </c>
    </row>
    <row r="6" spans="1:5" x14ac:dyDescent="0.25">
      <c r="A6" s="95">
        <v>45021.445393518516</v>
      </c>
      <c r="B6" s="96" t="s">
        <v>28</v>
      </c>
      <c r="C6" s="96" t="s">
        <v>16</v>
      </c>
      <c r="D6" s="96" t="s">
        <v>113</v>
      </c>
      <c r="E6" s="96" t="s">
        <v>22</v>
      </c>
    </row>
    <row r="7" spans="1:5" x14ac:dyDescent="0.25">
      <c r="A7" s="95">
        <v>45021.447511574072</v>
      </c>
      <c r="B7" s="96" t="s">
        <v>29</v>
      </c>
      <c r="C7" s="96" t="s">
        <v>16</v>
      </c>
      <c r="D7" s="96" t="s">
        <v>114</v>
      </c>
      <c r="E7" s="96" t="s">
        <v>22</v>
      </c>
    </row>
    <row r="8" spans="1:5" x14ac:dyDescent="0.25">
      <c r="A8" s="95">
        <v>45022.564768518518</v>
      </c>
      <c r="B8" s="96" t="s">
        <v>39</v>
      </c>
      <c r="C8" s="96" t="s">
        <v>16</v>
      </c>
      <c r="D8" s="96" t="s">
        <v>115</v>
      </c>
      <c r="E8" s="96" t="s">
        <v>21</v>
      </c>
    </row>
    <row r="9" spans="1:5" x14ac:dyDescent="0.25">
      <c r="A9" s="95">
        <v>45028.375717592593</v>
      </c>
      <c r="B9" s="96" t="s">
        <v>42</v>
      </c>
      <c r="C9" s="96" t="s">
        <v>16</v>
      </c>
      <c r="D9" s="96" t="s">
        <v>116</v>
      </c>
      <c r="E9" s="96" t="s">
        <v>20</v>
      </c>
    </row>
    <row r="10" spans="1:5" x14ac:dyDescent="0.25">
      <c r="A10" s="95">
        <v>45029.566435185188</v>
      </c>
      <c r="B10" s="96" t="s">
        <v>47</v>
      </c>
      <c r="C10" s="96" t="s">
        <v>16</v>
      </c>
      <c r="D10" s="96" t="s">
        <v>117</v>
      </c>
      <c r="E10" s="96" t="s">
        <v>21</v>
      </c>
    </row>
    <row r="11" spans="1:5" x14ac:dyDescent="0.25">
      <c r="A11" s="97">
        <v>45029.572951388887</v>
      </c>
      <c r="B11" s="98" t="s">
        <v>49</v>
      </c>
      <c r="C11" s="98" t="s">
        <v>16</v>
      </c>
      <c r="D11" s="98" t="s">
        <v>150</v>
      </c>
      <c r="E11" s="98" t="s">
        <v>21</v>
      </c>
    </row>
    <row r="12" spans="1:5" x14ac:dyDescent="0.25">
      <c r="A12" s="95">
        <v>45033.431631944448</v>
      </c>
      <c r="B12" s="96" t="s">
        <v>53</v>
      </c>
      <c r="C12" s="96" t="s">
        <v>16</v>
      </c>
      <c r="D12" s="96" t="s">
        <v>118</v>
      </c>
      <c r="E12" s="96" t="s">
        <v>21</v>
      </c>
    </row>
    <row r="13" spans="1:5" x14ac:dyDescent="0.25">
      <c r="A13" s="95">
        <v>45033.439953703702</v>
      </c>
      <c r="B13" s="96" t="s">
        <v>55</v>
      </c>
      <c r="C13" s="96" t="s">
        <v>16</v>
      </c>
      <c r="D13" s="96" t="s">
        <v>119</v>
      </c>
      <c r="E13" s="96" t="s">
        <v>22</v>
      </c>
    </row>
    <row r="14" spans="1:5" x14ac:dyDescent="0.25">
      <c r="A14" s="95">
        <v>45033.558391203704</v>
      </c>
      <c r="B14" s="96" t="s">
        <v>57</v>
      </c>
      <c r="C14" s="96" t="s">
        <v>16</v>
      </c>
      <c r="D14" s="96" t="s">
        <v>120</v>
      </c>
      <c r="E14" s="96" t="s">
        <v>19</v>
      </c>
    </row>
    <row r="15" spans="1:5" x14ac:dyDescent="0.25">
      <c r="A15" s="95">
        <v>45034.548854166664</v>
      </c>
      <c r="B15" s="96" t="s">
        <v>68</v>
      </c>
      <c r="C15" s="96" t="s">
        <v>16</v>
      </c>
      <c r="D15" s="96" t="s">
        <v>121</v>
      </c>
      <c r="E15" s="96" t="s">
        <v>21</v>
      </c>
    </row>
    <row r="16" spans="1:5" x14ac:dyDescent="0.25">
      <c r="A16" s="95">
        <v>45034.554328703707</v>
      </c>
      <c r="B16" s="96" t="s">
        <v>70</v>
      </c>
      <c r="C16" s="96" t="s">
        <v>16</v>
      </c>
      <c r="D16" s="96" t="s">
        <v>122</v>
      </c>
      <c r="E16" s="96" t="s">
        <v>21</v>
      </c>
    </row>
    <row r="17" spans="1:5" x14ac:dyDescent="0.25">
      <c r="A17" s="95">
        <v>45035.438981481479</v>
      </c>
      <c r="B17" s="96" t="s">
        <v>72</v>
      </c>
      <c r="C17" s="96" t="s">
        <v>16</v>
      </c>
      <c r="D17" s="96" t="s">
        <v>123</v>
      </c>
      <c r="E17" s="96" t="s">
        <v>21</v>
      </c>
    </row>
    <row r="18" spans="1:5" x14ac:dyDescent="0.25">
      <c r="A18" s="95">
        <v>45035.550416666665</v>
      </c>
      <c r="B18" s="96" t="s">
        <v>75</v>
      </c>
      <c r="C18" s="96" t="s">
        <v>16</v>
      </c>
      <c r="D18" s="96" t="s">
        <v>124</v>
      </c>
      <c r="E18" s="96" t="s">
        <v>21</v>
      </c>
    </row>
    <row r="19" spans="1:5" x14ac:dyDescent="0.25">
      <c r="A19" s="95">
        <v>45036.457430555558</v>
      </c>
      <c r="B19" s="96" t="s">
        <v>78</v>
      </c>
      <c r="C19" s="96" t="s">
        <v>16</v>
      </c>
      <c r="D19" s="96" t="s">
        <v>125</v>
      </c>
      <c r="E19" s="96" t="s">
        <v>21</v>
      </c>
    </row>
    <row r="20" spans="1:5" x14ac:dyDescent="0.25">
      <c r="A20" s="95">
        <v>45036.556990740741</v>
      </c>
      <c r="B20" s="96" t="s">
        <v>82</v>
      </c>
      <c r="C20" s="96" t="s">
        <v>16</v>
      </c>
      <c r="D20" s="96" t="s">
        <v>126</v>
      </c>
      <c r="E20" s="96" t="s">
        <v>21</v>
      </c>
    </row>
    <row r="21" spans="1:5" x14ac:dyDescent="0.25">
      <c r="A21" s="95">
        <v>45037.514537037037</v>
      </c>
      <c r="B21" s="96" t="s">
        <v>86</v>
      </c>
      <c r="C21" s="96" t="s">
        <v>16</v>
      </c>
      <c r="D21" s="96" t="s">
        <v>127</v>
      </c>
      <c r="E21" s="96" t="s">
        <v>21</v>
      </c>
    </row>
    <row r="22" spans="1:5" x14ac:dyDescent="0.25">
      <c r="A22" s="95">
        <v>45037.520902777775</v>
      </c>
      <c r="B22" s="96" t="s">
        <v>88</v>
      </c>
      <c r="C22" s="96" t="s">
        <v>16</v>
      </c>
      <c r="D22" s="96" t="s">
        <v>128</v>
      </c>
      <c r="E22" s="96" t="s">
        <v>21</v>
      </c>
    </row>
    <row r="23" spans="1:5" s="101" customFormat="1" ht="15.75" thickBot="1" x14ac:dyDescent="0.3">
      <c r="A23" s="99">
        <v>45037.556666666664</v>
      </c>
      <c r="B23" s="100" t="s">
        <v>92</v>
      </c>
      <c r="C23" s="100" t="s">
        <v>16</v>
      </c>
      <c r="D23" s="100" t="s">
        <v>129</v>
      </c>
      <c r="E23" s="100" t="s">
        <v>21</v>
      </c>
    </row>
    <row r="24" spans="1:5" s="102" customFormat="1" ht="14.25" thickTop="1" thickBot="1" x14ac:dyDescent="0.3">
      <c r="A24" s="118">
        <v>45040</v>
      </c>
      <c r="B24" s="119" t="s">
        <v>151</v>
      </c>
      <c r="C24" s="119" t="s">
        <v>151</v>
      </c>
      <c r="D24" s="119" t="s">
        <v>151</v>
      </c>
      <c r="E24" s="119" t="s">
        <v>151</v>
      </c>
    </row>
    <row r="25" spans="1:5" s="103" customFormat="1" ht="15.75" thickTop="1" x14ac:dyDescent="0.25">
      <c r="A25" s="5">
        <v>45041.44699074074</v>
      </c>
      <c r="B25" s="6" t="s">
        <v>170</v>
      </c>
      <c r="C25" s="6" t="s">
        <v>16</v>
      </c>
      <c r="D25" s="6" t="s">
        <v>130</v>
      </c>
      <c r="E25" s="6" t="s">
        <v>22</v>
      </c>
    </row>
    <row r="26" spans="1:5" s="101" customFormat="1" ht="15.75" thickBot="1" x14ac:dyDescent="0.3">
      <c r="A26" s="1">
        <v>45041.556932870371</v>
      </c>
      <c r="B26" s="2" t="s">
        <v>171</v>
      </c>
      <c r="C26" s="2" t="s">
        <v>16</v>
      </c>
      <c r="D26" s="2" t="s">
        <v>131</v>
      </c>
      <c r="E26" s="2" t="s">
        <v>22</v>
      </c>
    </row>
    <row r="27" spans="1:5" s="104" customFormat="1" ht="16.5" thickTop="1" thickBot="1" x14ac:dyDescent="0.3">
      <c r="A27" s="77">
        <v>45042.394884259258</v>
      </c>
      <c r="B27" s="78" t="s">
        <v>173</v>
      </c>
      <c r="C27" s="78" t="s">
        <v>16</v>
      </c>
      <c r="D27" s="78" t="s">
        <v>182</v>
      </c>
      <c r="E27" s="78" t="s">
        <v>21</v>
      </c>
    </row>
    <row r="28" spans="1:5" s="104" customFormat="1" ht="16.5" thickTop="1" thickBot="1" x14ac:dyDescent="0.3">
      <c r="A28" s="116" t="s">
        <v>190</v>
      </c>
      <c r="B28" s="117" t="s">
        <v>151</v>
      </c>
      <c r="C28" s="117" t="s">
        <v>151</v>
      </c>
      <c r="D28" s="117" t="s">
        <v>151</v>
      </c>
      <c r="E28" s="117" t="s">
        <v>151</v>
      </c>
    </row>
    <row r="29" spans="1:5" ht="15.75" thickTop="1" x14ac:dyDescent="0.25">
      <c r="A29" s="120">
        <v>45044.432696759257</v>
      </c>
      <c r="B29" s="126" t="s">
        <v>151</v>
      </c>
      <c r="C29" s="126" t="s">
        <v>151</v>
      </c>
      <c r="D29" s="126" t="s">
        <v>151</v>
      </c>
      <c r="E29" s="126" t="s">
        <v>151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duben statistika bez 24Co</vt:lpstr>
      <vt:lpstr>duben Straka</vt:lpstr>
      <vt:lpstr>duben Rudolfová</vt:lpstr>
      <vt:lpstr>duben Toufar</vt:lpstr>
      <vt:lpstr>duben Lacinová</vt:lpstr>
    </vt:vector>
  </TitlesOfParts>
  <Company>Msp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Němcová Petra</dc:creator>
  <cp:lastModifiedBy>Němcová Petra</cp:lastModifiedBy>
  <cp:lastPrinted>2023-04-24T19:03:39Z</cp:lastPrinted>
  <dcterms:created xsi:type="dcterms:W3CDTF">2023-03-21T08:23:00Z</dcterms:created>
  <dcterms:modified xsi:type="dcterms:W3CDTF">2023-04-28T11:38:09Z</dcterms:modified>
</cp:coreProperties>
</file>