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Polanova\Desktop\rozbor hospodaření\Rozbor hospodaření 2024\"/>
    </mc:Choice>
  </mc:AlternateContent>
  <xr:revisionPtr revIDLastSave="0" documentId="13_ncr:1_{355D6C90-8C4F-4B13-B2CC-BDF437CE235A}" xr6:coauthVersionLast="47" xr6:coauthVersionMax="47" xr10:uidLastSave="{00000000-0000-0000-0000-000000000000}"/>
  <bookViews>
    <workbookView xWindow="3900" yWindow="705" windowWidth="19935" windowHeight="20895" tabRatio="936" firstSheet="8" activeTab="13" xr2:uid="{00000000-000D-0000-FFFF-FFFF00000000}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10. Stavy zaměstnanců" sheetId="42" r:id="rId11"/>
    <sheet name="11. Stravování zaměstnanců" sheetId="13" r:id="rId12"/>
    <sheet name="11a. Stravování - jídelny" sheetId="46" r:id="rId13"/>
    <sheet name="12. Rozlišovací znaky 2024" sheetId="14" r:id="rId14"/>
    <sheet name="13. Bagatelní exekuce" sheetId="15" r:id="rId15"/>
    <sheet name="13a. Bezvýsledné exekuce" sheetId="47" r:id="rId16"/>
    <sheet name="14. OI" sheetId="16" r:id="rId17"/>
    <sheet name="15. OBKŘ" sheetId="17" r:id="rId18"/>
    <sheet name="16. Zotavovny" sheetId="18" r:id="rId19"/>
    <sheet name="17a. Mezinárodní organizace" sheetId="39" r:id="rId20"/>
    <sheet name="17b. Dotace (pouze Aparát)" sheetId="19" r:id="rId21"/>
    <sheet name="18. volná tabulka - nevyplňovat" sheetId="20" r:id="rId22"/>
    <sheet name="19. Programové financování" sheetId="45" r:id="rId23"/>
    <sheet name="20. Největší investiční akce" sheetId="22" r:id="rId24"/>
    <sheet name="21. Projekty spolufinan.  EU_FM" sheetId="23" r:id="rId25"/>
    <sheet name="22.Výzkum, vývoj a inovace" sheetId="24" r:id="rId26"/>
    <sheet name="23. NNV" sheetId="25" r:id="rId27"/>
    <sheet name="24. volná tabulka - nevyplňovat" sheetId="26" r:id="rId28"/>
    <sheet name="25. Ukrajina" sheetId="27" r:id="rId29"/>
    <sheet name="26. Programy" sheetId="28" r:id="rId30"/>
    <sheet name="27. Civilní mise" sheetId="29" r:id="rId31"/>
    <sheet name="28. Pracovní cesty" sheetId="30" r:id="rId32"/>
    <sheet name="29. Zahraniční pracovní cesty" sheetId="31" r:id="rId33"/>
    <sheet name="30. Zálohové platby" sheetId="32" r:id="rId34"/>
    <sheet name="31. Úspory" sheetId="33" r:id="rId35"/>
    <sheet name="32. Bezúplatné převody majetku" sheetId="34" r:id="rId36"/>
    <sheet name="33. Veřejné zakázky 300 mil. Kč" sheetId="35" r:id="rId37"/>
  </sheets>
  <definedNames>
    <definedName name="_xlnm._FilterDatabase" localSheetId="13" hidden="1">'12. Rozlišovací znaky 2024'!$A$4:$C$58</definedName>
    <definedName name="_xlnm.Print_Titles" localSheetId="13">'12. Rozlišovací znaky 2024'!$3:$4</definedName>
    <definedName name="_xlnm.Print_Area" localSheetId="18">'16. Zotavovny'!$A$1:$I$40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3" l="1"/>
  <c r="I7" i="33"/>
  <c r="I8" i="33"/>
  <c r="I9" i="33"/>
  <c r="I6" i="33"/>
  <c r="I8" i="30" l="1"/>
  <c r="H8" i="30"/>
  <c r="D7" i="30"/>
  <c r="C7" i="30"/>
  <c r="K6" i="25" l="1"/>
  <c r="G10" i="25"/>
  <c r="G6" i="25"/>
  <c r="C11" i="25"/>
  <c r="B11" i="25"/>
  <c r="G9" i="25"/>
  <c r="G8" i="25"/>
  <c r="F6" i="25"/>
  <c r="F11" i="25" s="1"/>
  <c r="E6" i="25"/>
  <c r="E11" i="25" s="1"/>
  <c r="D6" i="25"/>
  <c r="D11" i="25" s="1"/>
  <c r="B21" i="45"/>
  <c r="C20" i="45" s="1"/>
  <c r="B11" i="45"/>
  <c r="B8" i="45"/>
  <c r="B9" i="45"/>
  <c r="B10" i="45"/>
  <c r="B7" i="45"/>
  <c r="G19" i="17"/>
  <c r="E19" i="17"/>
  <c r="D19" i="17"/>
  <c r="C19" i="17"/>
  <c r="B19" i="17"/>
  <c r="H18" i="17"/>
  <c r="F18" i="17"/>
  <c r="H17" i="17"/>
  <c r="F17" i="17"/>
  <c r="H16" i="17"/>
  <c r="F16" i="17"/>
  <c r="H15" i="17"/>
  <c r="F15" i="17"/>
  <c r="H14" i="17"/>
  <c r="F14" i="17"/>
  <c r="H13" i="17"/>
  <c r="F13" i="17"/>
  <c r="H12" i="17"/>
  <c r="F12" i="17"/>
  <c r="H11" i="17"/>
  <c r="F11" i="17"/>
  <c r="H10" i="17"/>
  <c r="F10" i="17"/>
  <c r="H9" i="17"/>
  <c r="F9" i="17"/>
  <c r="H8" i="17"/>
  <c r="F8" i="17"/>
  <c r="H7" i="17"/>
  <c r="F7" i="17"/>
  <c r="G17" i="16"/>
  <c r="E17" i="16"/>
  <c r="D17" i="16"/>
  <c r="C17" i="16"/>
  <c r="B17" i="16"/>
  <c r="H16" i="16"/>
  <c r="F16" i="16"/>
  <c r="H15" i="16"/>
  <c r="F15" i="16"/>
  <c r="H14" i="16"/>
  <c r="F14" i="16"/>
  <c r="H13" i="16"/>
  <c r="F13" i="16"/>
  <c r="H12" i="16"/>
  <c r="F12" i="16"/>
  <c r="H11" i="16"/>
  <c r="F11" i="16"/>
  <c r="H10" i="16"/>
  <c r="F10" i="16"/>
  <c r="H9" i="16"/>
  <c r="F9" i="16"/>
  <c r="H8" i="16"/>
  <c r="F8" i="16"/>
  <c r="H7" i="16"/>
  <c r="F7" i="16"/>
  <c r="G11" i="25" l="1"/>
  <c r="C18" i="45"/>
  <c r="C17" i="45"/>
  <c r="C19" i="45"/>
  <c r="H19" i="17"/>
  <c r="F19" i="17"/>
  <c r="H17" i="16"/>
  <c r="F17" i="16"/>
  <c r="C21" i="45" l="1"/>
  <c r="H12" i="40"/>
  <c r="G12" i="40"/>
  <c r="G6" i="40" s="1"/>
  <c r="F12" i="40"/>
  <c r="E12" i="40"/>
  <c r="H7" i="40"/>
  <c r="G7" i="40"/>
  <c r="F7" i="40"/>
  <c r="E7" i="40"/>
  <c r="H6" i="40" l="1"/>
  <c r="F6" i="40"/>
  <c r="E6" i="40"/>
  <c r="B10" i="8"/>
  <c r="I27" i="7" l="1"/>
  <c r="I26" i="7" s="1"/>
  <c r="H27" i="7"/>
  <c r="G26" i="7"/>
  <c r="H26" i="7" s="1"/>
  <c r="F26" i="7"/>
  <c r="E26" i="7"/>
  <c r="C26" i="7"/>
  <c r="B26" i="7"/>
  <c r="I25" i="7"/>
  <c r="I24" i="7" s="1"/>
  <c r="G24" i="7"/>
  <c r="F24" i="7"/>
  <c r="E24" i="7"/>
  <c r="D24" i="7"/>
  <c r="C24" i="7"/>
  <c r="B24" i="7"/>
  <c r="I23" i="7"/>
  <c r="I21" i="7" s="1"/>
  <c r="H23" i="7"/>
  <c r="H22" i="7"/>
  <c r="G21" i="7"/>
  <c r="F21" i="7"/>
  <c r="E21" i="7"/>
  <c r="D21" i="7"/>
  <c r="C21" i="7"/>
  <c r="B21" i="7"/>
  <c r="I20" i="7"/>
  <c r="H20" i="7"/>
  <c r="I19" i="7"/>
  <c r="H19" i="7"/>
  <c r="I18" i="7"/>
  <c r="H18" i="7"/>
  <c r="I17" i="7"/>
  <c r="H17" i="7"/>
  <c r="I16" i="7"/>
  <c r="H16" i="7"/>
  <c r="I15" i="7"/>
  <c r="H15" i="7"/>
  <c r="H14" i="7"/>
  <c r="G13" i="7"/>
  <c r="F13" i="7"/>
  <c r="E13" i="7"/>
  <c r="D13" i="7"/>
  <c r="C13" i="7"/>
  <c r="B13" i="7"/>
  <c r="H12" i="7"/>
  <c r="H11" i="7"/>
  <c r="H10" i="7"/>
  <c r="H9" i="7"/>
  <c r="I8" i="7"/>
  <c r="G8" i="7"/>
  <c r="F8" i="7"/>
  <c r="E8" i="7"/>
  <c r="D8" i="7"/>
  <c r="C8" i="7"/>
  <c r="B8" i="7"/>
  <c r="H21" i="7" l="1"/>
  <c r="I13" i="7"/>
  <c r="I7" i="7" s="1"/>
  <c r="G7" i="7"/>
  <c r="H13" i="7"/>
  <c r="E7" i="7"/>
  <c r="D7" i="7"/>
  <c r="H8" i="7"/>
  <c r="F7" i="7"/>
  <c r="C7" i="7"/>
  <c r="B7" i="7"/>
  <c r="E8" i="6"/>
  <c r="G16" i="6"/>
  <c r="G15" i="6"/>
  <c r="G14" i="6"/>
  <c r="G13" i="6"/>
  <c r="G12" i="6"/>
  <c r="H10" i="6"/>
  <c r="H8" i="6" s="1"/>
  <c r="F10" i="6"/>
  <c r="E10" i="6"/>
  <c r="D10" i="6"/>
  <c r="D8" i="6" s="1"/>
  <c r="C10" i="6"/>
  <c r="C8" i="6" s="1"/>
  <c r="B10" i="6"/>
  <c r="B8" i="6" s="1"/>
  <c r="F8" i="6"/>
  <c r="H7" i="7" l="1"/>
  <c r="G10" i="6"/>
  <c r="G8" i="6"/>
  <c r="D26" i="44"/>
  <c r="C26" i="44"/>
  <c r="B26" i="44"/>
  <c r="F14" i="44" l="1"/>
  <c r="F11" i="44"/>
  <c r="F9" i="44"/>
  <c r="E15" i="44"/>
  <c r="D15" i="44"/>
  <c r="C15" i="44"/>
  <c r="B15" i="44"/>
  <c r="F11" i="43"/>
  <c r="F8" i="43"/>
  <c r="F7" i="43"/>
  <c r="C11" i="43"/>
  <c r="D11" i="43"/>
  <c r="E11" i="43"/>
  <c r="B11" i="43"/>
  <c r="F15" i="44" l="1"/>
  <c r="G9" i="1" l="1"/>
  <c r="G8" i="1"/>
  <c r="G6" i="1"/>
  <c r="F7" i="1"/>
  <c r="G7" i="1" s="1"/>
  <c r="E7" i="1"/>
  <c r="D7" i="1"/>
  <c r="C7" i="1"/>
  <c r="B7" i="1"/>
  <c r="H9" i="1"/>
  <c r="H8" i="1"/>
  <c r="H6" i="1"/>
  <c r="H7" i="1" l="1"/>
  <c r="E21" i="47" l="1"/>
  <c r="D21" i="47"/>
  <c r="C21" i="47"/>
  <c r="B21" i="47"/>
  <c r="D65" i="14" l="1"/>
  <c r="D64" i="14"/>
  <c r="J16" i="42"/>
  <c r="I16" i="42"/>
  <c r="F16" i="42"/>
  <c r="J15" i="42"/>
  <c r="I15" i="42"/>
  <c r="F15" i="42"/>
  <c r="J14" i="42"/>
  <c r="I14" i="42"/>
  <c r="F14" i="42"/>
  <c r="J13" i="42"/>
  <c r="I13" i="42"/>
  <c r="F13" i="42"/>
  <c r="J12" i="42"/>
  <c r="I12" i="42"/>
  <c r="F12" i="42"/>
  <c r="J11" i="42"/>
  <c r="I11" i="42"/>
  <c r="F11" i="42"/>
  <c r="J10" i="42"/>
  <c r="I10" i="42"/>
  <c r="F10" i="42"/>
  <c r="J9" i="42"/>
  <c r="I9" i="42"/>
  <c r="F9" i="42"/>
  <c r="J8" i="42"/>
  <c r="I8" i="42"/>
  <c r="F8" i="42"/>
  <c r="J7" i="42"/>
  <c r="I7" i="42"/>
  <c r="F7" i="42"/>
  <c r="I16" i="41"/>
  <c r="F16" i="41"/>
  <c r="I15" i="41"/>
  <c r="F15" i="41"/>
  <c r="I14" i="41"/>
  <c r="F14" i="41"/>
  <c r="I13" i="41"/>
  <c r="F13" i="41"/>
  <c r="I12" i="41"/>
  <c r="F12" i="41"/>
  <c r="I11" i="41"/>
  <c r="F11" i="41"/>
  <c r="I10" i="41"/>
  <c r="F10" i="41"/>
  <c r="I9" i="41"/>
  <c r="F9" i="41"/>
  <c r="I8" i="41"/>
  <c r="F8" i="41"/>
  <c r="I7" i="41"/>
  <c r="F7" i="41"/>
  <c r="J13" i="41" l="1"/>
  <c r="J9" i="41"/>
  <c r="J15" i="41"/>
  <c r="J14" i="41"/>
  <c r="J16" i="41"/>
  <c r="J8" i="41"/>
  <c r="J10" i="41"/>
  <c r="J12" i="41"/>
  <c r="J7" i="41"/>
  <c r="J11" i="41"/>
  <c r="F39" i="27"/>
  <c r="F21" i="23" l="1"/>
  <c r="E21" i="23"/>
  <c r="D21" i="23"/>
  <c r="G20" i="23"/>
  <c r="G19" i="23"/>
  <c r="F18" i="23"/>
  <c r="E18" i="23"/>
  <c r="D18" i="23"/>
  <c r="G17" i="23"/>
  <c r="G16" i="23"/>
  <c r="F15" i="23"/>
  <c r="E15" i="23"/>
  <c r="D15" i="23"/>
  <c r="G14" i="23"/>
  <c r="G13" i="23"/>
  <c r="F12" i="23"/>
  <c r="E12" i="23"/>
  <c r="D12" i="23"/>
  <c r="G11" i="23"/>
  <c r="G10" i="23"/>
  <c r="G12" i="23" s="1"/>
  <c r="F9" i="23"/>
  <c r="E9" i="23"/>
  <c r="D9" i="23"/>
  <c r="G8" i="23"/>
  <c r="G7" i="23"/>
  <c r="F13" i="22"/>
  <c r="F12" i="22"/>
  <c r="F11" i="22"/>
  <c r="F10" i="22"/>
  <c r="F9" i="22"/>
  <c r="F8" i="22"/>
  <c r="F7" i="22"/>
  <c r="E21" i="15"/>
  <c r="D21" i="15"/>
  <c r="C21" i="15"/>
  <c r="B21" i="15"/>
  <c r="G15" i="23" l="1"/>
  <c r="G18" i="23"/>
  <c r="G9" i="23"/>
  <c r="G21" i="23"/>
</calcChain>
</file>

<file path=xl/sharedStrings.xml><?xml version="1.0" encoding="utf-8"?>
<sst xmlns="http://schemas.openxmlformats.org/spreadsheetml/2006/main" count="914" uniqueCount="640">
  <si>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</si>
  <si>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</si>
  <si>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</si>
  <si>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</si>
  <si>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</si>
  <si>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</si>
  <si>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</si>
  <si>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</si>
  <si>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</si>
  <si>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Skutečnost 20xx-1</t>
  </si>
  <si>
    <t>Schválený rozpočet 20xx</t>
  </si>
  <si>
    <t>Rozpočet po změnách 20xx</t>
  </si>
  <si>
    <t>Konečný rozpočet 20xx</t>
  </si>
  <si>
    <t>Skutečnost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</si>
  <si>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</si>
  <si>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</si>
  <si>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</si>
  <si>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</si>
  <si>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</si>
  <si>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</si>
  <si>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</si>
  <si>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</si>
  <si>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</si>
  <si>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</si>
  <si>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</si>
  <si>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</si>
  <si>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</si>
  <si>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</si>
  <si>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</si>
  <si>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</si>
  <si>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</si>
  <si>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</si>
  <si>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</si>
  <si>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</si>
  <si>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</si>
  <si>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</si>
  <si>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</si>
  <si>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</si>
  <si>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</si>
  <si>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</si>
  <si>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</si>
  <si>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</si>
  <si>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</si>
  <si>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</si>
  <si>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</si>
  <si>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</si>
  <si>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</si>
  <si>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</si>
  <si>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</si>
  <si>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</si>
  <si>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20xx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</si>
  <si>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</si>
  <si>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</si>
  <si>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</si>
  <si>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</si>
  <si>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</si>
  <si>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</si>
  <si>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</si>
  <si>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</si>
  <si>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</si>
  <si>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</si>
  <si>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</si>
  <si>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</si>
  <si>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</si>
  <si>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</si>
  <si>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501-Platy          </t>
  </si>
  <si>
    <t>502-Ostatní platby za provedenou práci</t>
  </si>
  <si>
    <t>503-Povinné pojistné placené zaměstnavatelem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</si>
  <si>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</si>
  <si>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</si>
  <si>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</si>
  <si>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</si>
  <si>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</si>
  <si>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</si>
  <si>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 xml:space="preserve">519-Výdaje související s neinv. nákupy      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</si>
  <si>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</si>
  <si>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</si>
  <si>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</si>
  <si>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</si>
  <si>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</si>
  <si>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</si>
  <si>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</si>
  <si>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</si>
  <si>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</si>
  <si>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</si>
  <si>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</si>
  <si>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</si>
  <si>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</si>
  <si>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</si>
  <si>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</si>
  <si>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</si>
  <si>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</si>
  <si>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</si>
  <si>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</si>
  <si>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</si>
  <si>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</si>
  <si>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</si>
  <si>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</si>
  <si>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</si>
  <si>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</si>
  <si>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</si>
  <si>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</si>
  <si>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</si>
  <si>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</si>
  <si>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</si>
  <si>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</si>
  <si>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</si>
  <si>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</si>
  <si>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</si>
  <si>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</si>
  <si>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</si>
  <si>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</si>
  <si>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</si>
  <si>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</si>
  <si>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</si>
  <si>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</si>
  <si>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</si>
  <si>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</si>
  <si>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</si>
  <si>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</si>
  <si>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</si>
  <si>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</si>
  <si>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</si>
  <si>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</si>
  <si>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</si>
  <si>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</si>
  <si>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</si>
  <si>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</si>
  <si>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</si>
  <si>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</si>
  <si>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</si>
  <si>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</si>
  <si>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</si>
  <si>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Nominální hodnota (stravenky, stravenkový paušál, vlastní jídelna)</t>
  </si>
  <si>
    <t>Rok 2024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</si>
  <si>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</si>
  <si>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</si>
  <si>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</si>
  <si>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</si>
  <si>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</si>
  <si>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</si>
  <si>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</si>
  <si>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</si>
  <si>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</si>
  <si>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</si>
  <si>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</si>
  <si>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</si>
  <si>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</si>
  <si>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</si>
  <si>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</si>
  <si>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</si>
  <si>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</si>
  <si>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</si>
  <si>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</si>
  <si>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</si>
  <si>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</si>
  <si>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</si>
  <si>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</si>
  <si>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</si>
  <si>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</si>
  <si>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</si>
  <si>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</si>
  <si>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</si>
  <si>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</si>
  <si>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</si>
  <si>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</si>
  <si>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</si>
  <si>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</si>
  <si>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</si>
  <si>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</si>
  <si>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</si>
  <si>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</si>
  <si>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</si>
  <si>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</si>
  <si>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</si>
  <si>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</si>
  <si>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</si>
  <si>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</si>
  <si>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</si>
  <si>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</si>
  <si>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</si>
  <si>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</si>
  <si>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</si>
  <si>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</si>
  <si>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</si>
  <si>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</si>
  <si>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</si>
  <si>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</si>
  <si>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Okresní/obvodní soudy</t>
  </si>
  <si>
    <t>Komentář</t>
  </si>
  <si>
    <t>Počet</t>
  </si>
  <si>
    <t>v Kč</t>
  </si>
  <si>
    <t>Celkem meziúroveň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</si>
  <si>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</si>
  <si>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</si>
  <si>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</si>
  <si>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</si>
  <si>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</si>
  <si>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</si>
  <si>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</si>
  <si>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</si>
  <si>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Skutečnost 20XX-1</t>
  </si>
  <si>
    <t>schválený</t>
  </si>
  <si>
    <t>upravený</t>
  </si>
  <si>
    <t>konečný</t>
  </si>
  <si>
    <t>skutečnost</t>
  </si>
  <si>
    <t>Rozbor OI v Kč</t>
  </si>
  <si>
    <t>Rozbor OBKŘ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</si>
  <si>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</si>
  <si>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</si>
  <si>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</si>
  <si>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</si>
  <si>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</si>
  <si>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</si>
  <si>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</si>
  <si>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</si>
  <si>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</si>
  <si>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</si>
  <si>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</si>
  <si>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</si>
  <si>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</si>
  <si>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</si>
  <si>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</si>
  <si>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</si>
  <si>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</si>
  <si>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</si>
  <si>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</si>
  <si>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</si>
  <si>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</si>
  <si>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Přehled účetních stavů peněžních fondů k 31. 12. 20xx v Kč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</si>
  <si>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</si>
  <si>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</si>
  <si>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</si>
  <si>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</si>
  <si>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</si>
  <si>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</si>
  <si>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</si>
  <si>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</si>
  <si>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</si>
  <si>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</si>
  <si>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</si>
  <si>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</si>
  <si>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</si>
  <si>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</si>
  <si>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</si>
  <si>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</si>
  <si>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</si>
  <si>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</si>
  <si>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</si>
  <si>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</si>
  <si>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</si>
  <si>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Skutečnost v roce 20xx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</si>
  <si>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</si>
  <si>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</si>
  <si>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</si>
  <si>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</si>
  <si>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</si>
  <si>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</si>
  <si>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</si>
  <si>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</si>
  <si>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</si>
  <si>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</si>
  <si>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</si>
  <si>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</si>
  <si>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</si>
  <si>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</si>
  <si>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</si>
  <si>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</si>
  <si>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</si>
  <si>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</si>
  <si>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</si>
  <si>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</si>
  <si>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</si>
  <si>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</si>
  <si>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</si>
  <si>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</si>
  <si>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</si>
  <si>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</si>
  <si>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</si>
  <si>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</si>
  <si>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</si>
  <si>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</si>
  <si>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</si>
  <si>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</si>
  <si>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</si>
  <si>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</si>
  <si>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</si>
  <si>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</si>
  <si>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</si>
  <si>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</si>
  <si>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</si>
  <si>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</si>
  <si>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</si>
  <si>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</si>
  <si>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</si>
  <si>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</si>
  <si>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</si>
  <si>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</si>
  <si>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Rozpočet po změnách 20XX</t>
  </si>
  <si>
    <t>Konečný rozpočet 20XX</t>
  </si>
  <si>
    <t>Skutečnost 20XX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</si>
  <si>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</si>
  <si>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</si>
  <si>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</si>
  <si>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</si>
  <si>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</si>
  <si>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</si>
  <si>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Zapojené NNV v roce 20xx – z toho:</t>
  </si>
  <si>
    <t>Profilující výdaje</t>
  </si>
  <si>
    <t>platy a ostatní platby za provedenou práci</t>
  </si>
  <si>
    <t>programové financování</t>
  </si>
  <si>
    <t>Neprofilující výdaje</t>
  </si>
  <si>
    <t>*Stav k 1.1.20xx+1 získáte: Konečný rozpočet 20xx - Skutečnost 20xx + Nečerpané NNV k 31.12.20xx</t>
  </si>
  <si>
    <t>Důvod nedočerpání</t>
  </si>
  <si>
    <t>Zdroj</t>
  </si>
  <si>
    <t>Hodnota ukončených nároků</t>
  </si>
  <si>
    <t>Projekt</t>
  </si>
  <si>
    <t>Důvod ukončení</t>
  </si>
  <si>
    <t>Skutečnost 2023</t>
  </si>
  <si>
    <t>Celkový výsledek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</si>
  <si>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</si>
  <si>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</si>
  <si>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</si>
  <si>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</si>
  <si>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</si>
  <si>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</si>
  <si>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</si>
  <si>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</si>
  <si>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</si>
  <si>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</si>
  <si>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</si>
  <si>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</si>
  <si>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Výdaje na pracovní cesty (tuzemské i zahraniční) v tis. Kč na 2 desetinná místa</t>
  </si>
  <si>
    <t>Celkový počet zahraničních cest *</t>
  </si>
  <si>
    <t>Celková výše finančních prostředků</t>
  </si>
  <si>
    <t>z toho refundováno</t>
  </si>
  <si>
    <t>Zahraniční pracovní cesty</t>
  </si>
  <si>
    <t>Počet cest</t>
  </si>
  <si>
    <t>destinace</t>
  </si>
  <si>
    <t>Přínos</t>
  </si>
  <si>
    <t>Přehled zahraničních pracovních cest</t>
  </si>
  <si>
    <t>Objem prostředků v Kč</t>
  </si>
  <si>
    <t>Název akce</t>
  </si>
  <si>
    <t xml:space="preserve">Poznámky </t>
  </si>
  <si>
    <t>Poznámky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</si>
  <si>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</si>
  <si>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</si>
  <si>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</si>
  <si>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</si>
  <si>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</si>
  <si>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</si>
  <si>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</si>
  <si>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</si>
  <si>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</si>
  <si>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Tabulka pro úspory</t>
  </si>
  <si>
    <t>Podseskupení / rozpočtová položka</t>
  </si>
  <si>
    <t xml:space="preserve">31. </t>
  </si>
  <si>
    <t xml:space="preserve">32. </t>
  </si>
  <si>
    <t>Úspory</t>
  </si>
  <si>
    <t>Bezúplatné převody majetku</t>
  </si>
  <si>
    <t>Č. smlouvy</t>
  </si>
  <si>
    <t>Dle právních předpisů</t>
  </si>
  <si>
    <t>Majetek</t>
  </si>
  <si>
    <t>Hodnota v Kč</t>
  </si>
  <si>
    <t>Nabytí majetku</t>
  </si>
  <si>
    <t>Pozbytí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</si>
  <si>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</si>
  <si>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</si>
  <si>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</si>
  <si>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</si>
  <si>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</si>
  <si>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</si>
  <si>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Čerpáno v roce 20xx v tis. Kč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</si>
  <si>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</si>
  <si>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</si>
  <si>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</si>
  <si>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</si>
  <si>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</si>
  <si>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</si>
  <si>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</si>
  <si>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Prostředky na platy a ostatní platby za provedenou práci
(v tis. Kč na 2 desetinná místa)</t>
  </si>
  <si>
    <t>stravenková karta</t>
  </si>
  <si>
    <t>Neinvestiční příspěvek na zajištění hlavní činnosti v roce 20xx
( v tis. Kč na 2 desetinná místa)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</si>
  <si>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</si>
  <si>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</si>
  <si>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</si>
  <si>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</si>
  <si>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</si>
  <si>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</si>
  <si>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</si>
  <si>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>Celkem" musí odpovídat</t>
    </r>
    <r>
      <rPr>
        <sz val="11"/>
        <color theme="1"/>
        <rFont val="Calibri"/>
        <family val="2"/>
        <scheme val="minor"/>
      </rPr>
      <t xml:space="preserve"> hodnotě ve</t>
    </r>
    <r>
      <rPr>
        <b/>
        <sz val="11"/>
        <color theme="1"/>
        <rFont val="Calibri"/>
        <family val="2"/>
        <charset val="238"/>
        <scheme val="minor"/>
      </rPr>
      <t xml:space="preserve"> státní pokladně</t>
    </r>
    <r>
      <rPr>
        <sz val="11"/>
        <color theme="1"/>
        <rFont val="Calibri"/>
        <family val="2"/>
        <scheme val="minor"/>
      </rPr>
      <t>. Pokud tomut ak není, OSS tento rozdíl okomentuje v textové části Rozboru hospodaření.</t>
    </r>
  </si>
  <si>
    <t>*Celkový počet cest bude odpovídat rozpisu v listu 29. zahraniční pracovní cesty, kde bude uveden rozpad podle destinací vč. komentáře k účelu a přínosu cest.</t>
  </si>
  <si>
    <t>Název OSS (finčnaní místo)</t>
  </si>
  <si>
    <t>Název programu/věcná náplň opatření/specifikace pomoci či výdaje</t>
  </si>
  <si>
    <t>Položka rozpočtové skladby (4místný kod)</t>
  </si>
  <si>
    <t>Položka rozpočtové skladby (název)</t>
  </si>
  <si>
    <t>Oblast úspory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</si>
  <si>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</si>
  <si>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</si>
  <si>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</si>
  <si>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</si>
  <si>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</si>
  <si>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</si>
  <si>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</si>
  <si>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</si>
  <si>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</si>
  <si>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</si>
  <si>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</si>
  <si>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</si>
  <si>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</si>
  <si>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</si>
  <si>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</si>
  <si>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</si>
  <si>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</si>
  <si>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7.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</si>
  <si>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</si>
  <si>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</si>
  <si>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</si>
  <si>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</si>
  <si>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</si>
  <si>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</si>
  <si>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</si>
  <si>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</si>
  <si>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</si>
  <si>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</si>
  <si>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</si>
  <si>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</si>
  <si>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</si>
  <si>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</si>
  <si>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</si>
  <si>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</si>
  <si>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</si>
  <si>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</si>
  <si>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</si>
  <si>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</si>
  <si>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</si>
  <si>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</si>
  <si>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</si>
  <si>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</si>
  <si>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</si>
  <si>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</si>
  <si>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</si>
  <si>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</si>
  <si>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</si>
  <si>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</si>
  <si>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</si>
  <si>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</si>
  <si>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</si>
  <si>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</si>
  <si>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</si>
  <si>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</si>
  <si>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</si>
  <si>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</si>
  <si>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</si>
  <si>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</si>
  <si>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</si>
  <si>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</si>
  <si>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</si>
  <si>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</si>
  <si>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</si>
  <si>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</si>
  <si>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</si>
  <si>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</si>
  <si>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</si>
  <si>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</si>
  <si>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</si>
  <si>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</si>
  <si>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</si>
  <si>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</si>
  <si>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</si>
  <si>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</si>
  <si>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</si>
  <si>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</si>
  <si>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</si>
  <si>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</si>
  <si>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</si>
  <si>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25. Ukrajina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</si>
  <si>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</si>
  <si>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</si>
  <si>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</si>
  <si>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</si>
  <si>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</si>
  <si>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</si>
  <si>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</si>
  <si>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</si>
  <si>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časové období 
(vyplní se v případě, že v průběhu roku došlo ke změně)</t>
  </si>
  <si>
    <t>Rok 2025</t>
  </si>
  <si>
    <r>
      <rPr>
        <u/>
        <sz val="11"/>
        <color theme="1"/>
        <rFont val="Calibri"/>
        <family val="2"/>
        <charset val="238"/>
        <scheme val="minor"/>
      </rPr>
      <t>Pokud Vaše OSS má pobočku</t>
    </r>
    <r>
      <rPr>
        <sz val="11"/>
        <color theme="1"/>
        <rFont val="Calibri"/>
        <family val="2"/>
        <scheme val="minor"/>
      </rPr>
      <t>:
1. pobočka využívá stejný typ stravování - tuto skutečnost uveďte do poznámky, není nutné pobočku uvádět zvlášť.
2. pobočka využívá jiný typ stravování - pobočku uveďte do seznamu, jako další OSS s tím, že do názvu uvedete, že jde o pobočku např. OSS pobočka - Olomouc</t>
    </r>
  </si>
  <si>
    <t>Vysvětlení</t>
  </si>
  <si>
    <t>Ve výše uvedených tabulkách jsou uvedeny pod zeleným písmem vzory, jak může vypadat tabulka.</t>
  </si>
  <si>
    <t>stravenkový paušál</t>
  </si>
  <si>
    <t>Mandatorní výdaje celkem (neodpovídá IISSP, nejsou zde všechny MV)</t>
  </si>
  <si>
    <t>12. Rozlišovací znaky 2024</t>
  </si>
  <si>
    <t>Skutečnost k 31. 12. 2024 v Kč (celkem)</t>
  </si>
  <si>
    <t>BRS</t>
  </si>
  <si>
    <t>OBKŘ - Revize smluvní (smlouvou fixovaná cena revize)</t>
  </si>
  <si>
    <t>BRM</t>
  </si>
  <si>
    <t>OBKŘ - Revize mimosmluvní ( dle cenové nabídky)</t>
  </si>
  <si>
    <t xml:space="preserve">Náhrada v době nemoci - zaměstnanci </t>
  </si>
  <si>
    <t>Náhrada v době nemoci - státní úředníci</t>
  </si>
  <si>
    <t>Náhrada v době nemoci - státní zástupci</t>
  </si>
  <si>
    <t>Náhrada v době nemoci - soudci</t>
  </si>
  <si>
    <t xml:space="preserve">Opravy a udržování nemovitostí </t>
  </si>
  <si>
    <t>Bezvýsledné exekuce – paušální náhrada exekutorovi, oprávněným není stát</t>
  </si>
  <si>
    <t>Bezvýsledné exekuce – paušální náhrada exekutorovi, oprávněným je stát</t>
  </si>
  <si>
    <t>Příspěvek na stravování peněžitý (stravenkový paušál)</t>
  </si>
  <si>
    <t>Cestovné celkem (RP 5173 - musí odpovídat IISSP)</t>
  </si>
  <si>
    <t>Kontrolní součty</t>
  </si>
  <si>
    <t>Paragraf</t>
  </si>
  <si>
    <t>druh jídla</t>
  </si>
  <si>
    <t>hlavní jídlo</t>
  </si>
  <si>
    <t>polévka</t>
  </si>
  <si>
    <t>salát</t>
  </si>
  <si>
    <t>moučník</t>
  </si>
  <si>
    <t>11a.</t>
  </si>
  <si>
    <t>Stravování - jídelny</t>
  </si>
  <si>
    <t>11a. Stravování jídelna</t>
  </si>
  <si>
    <t>13a. Bezvýsledné exekuce</t>
  </si>
  <si>
    <t>Přehled počtu a čerpání bagatelních exekucí na okresní/obvodních soudech k 31. 12. 2024</t>
  </si>
  <si>
    <t>PROPLACENÉ bezvýsledné exekuce k 31. 12. 2024</t>
  </si>
  <si>
    <t>NEPROPLACENÉ bezvýsledné exekuce k 31.12.2024</t>
  </si>
  <si>
    <t>13a.</t>
  </si>
  <si>
    <t>Bezvýsledné exekuce</t>
  </si>
  <si>
    <t>4.5. bod 2</t>
  </si>
  <si>
    <t>Skutečnost 2024</t>
  </si>
  <si>
    <t>jiná (v kWh, GJ,  časová..)</t>
  </si>
  <si>
    <t>jiná</t>
  </si>
  <si>
    <t>regulace spořeby</t>
  </si>
  <si>
    <t>poštovné</t>
  </si>
  <si>
    <t>Paušální náhrady soudcům*</t>
  </si>
  <si>
    <t>Objem prostředků na zahraniční pracovní cesty v Kč - rozpočtová položka 5173</t>
  </si>
  <si>
    <t xml:space="preserve">Rok / rozpočtová položka </t>
  </si>
  <si>
    <t>Rok 2023</t>
  </si>
  <si>
    <r>
      <t xml:space="preserve">Řádek </t>
    </r>
    <r>
      <rPr>
        <b/>
        <sz val="11"/>
        <color theme="1"/>
        <rFont val="Calibri"/>
        <family val="2"/>
        <charset val="238"/>
        <scheme val="minor"/>
      </rPr>
      <t>"Celkem" musí odpovídat</t>
    </r>
    <r>
      <rPr>
        <sz val="11"/>
        <color theme="1"/>
        <rFont val="Calibri"/>
        <family val="2"/>
        <scheme val="minor"/>
      </rPr>
      <t xml:space="preserve"> hodnotě ve </t>
    </r>
    <r>
      <rPr>
        <b/>
        <sz val="11"/>
        <color theme="1"/>
        <rFont val="Calibri"/>
        <family val="2"/>
        <charset val="238"/>
        <scheme val="minor"/>
      </rPr>
      <t>státní pokladně</t>
    </r>
    <r>
      <rPr>
        <sz val="11"/>
        <color theme="1"/>
        <rFont val="Calibri"/>
        <family val="2"/>
        <scheme val="minor"/>
      </rPr>
      <t>. Pokud tomu tak není, OSS tento rozdíl okomentuje v textové části Rozboru hospodaření.
*Pro přehled o celkovém čerpání na rozpočtové položce 5196, je přidán i rozlišovací znak 51962, který se týká paušálních náhrad soudců.</t>
    </r>
  </si>
  <si>
    <t>Popis</t>
  </si>
  <si>
    <t>Úspora (finanční, jiná)</t>
  </si>
  <si>
    <t>PROPLACENÉ bagatelní exekuce k 31. 12. 2024</t>
  </si>
  <si>
    <t>NEPROPLACENÉ bagatelní exekuce k 31.12.2024</t>
  </si>
  <si>
    <t>Stav nároků z nespotřebovaných výdajů k 31. 12. 2024 (v tis. Kč)</t>
  </si>
  <si>
    <t>18. xxx</t>
  </si>
  <si>
    <t>24. volná tabulka</t>
  </si>
  <si>
    <t>Dopady válečného konfliktu na Ukrajině na výdaje státního rozpočtu (včetně státních fondů a příspěvkových organizací) v roce 2024 (tis. Kč)</t>
  </si>
  <si>
    <t>Skutečnost roku 2024
 v tis. Kč</t>
  </si>
  <si>
    <t>xxx</t>
  </si>
  <si>
    <t>volná tabulka</t>
  </si>
  <si>
    <t>Z důvodu ukončení některých šetření je zrušena tabulka č. 18 a 24, které budou využity v budoucnu na jiná šetření.</t>
  </si>
  <si>
    <t>4.13.</t>
  </si>
  <si>
    <t>4.13.3.</t>
  </si>
  <si>
    <t>4.13.4.</t>
  </si>
  <si>
    <t>4.15., 4.13.2.</t>
  </si>
  <si>
    <t>4.16.1.</t>
  </si>
  <si>
    <t>4.17.</t>
  </si>
  <si>
    <t>4.18.1.</t>
  </si>
  <si>
    <t>4.19.</t>
  </si>
  <si>
    <t>Změny v Metodickém postupu rozboru hospodaření pro rok 2024 jsou podbarveny žlutě.</t>
  </si>
  <si>
    <t>Schválený rozpočet 2024</t>
  </si>
  <si>
    <t>Rozpočet po změnách 2024</t>
  </si>
  <si>
    <t>Konečný rozpočet 2024</t>
  </si>
  <si>
    <t>Index skutečnosti 2024/2023</t>
  </si>
  <si>
    <t>Zapojené prostředky NNV v roce 2024</t>
  </si>
  <si>
    <t xml:space="preserve">Sk/KR </t>
  </si>
  <si>
    <t xml:space="preserve">5-   Běžné výdaje celkem             </t>
  </si>
  <si>
    <t xml:space="preserve">50- Výdaje na platy  OOV a pojistné                                                              </t>
  </si>
  <si>
    <t>504-Výdaje za odměna za užití duševního vlastnicví</t>
  </si>
  <si>
    <t>512-Výdaje na některé úpravy hmotných věcí…</t>
  </si>
  <si>
    <t>53 - Neinv. transfery veřejnopr. subj. a mezi peněž. fondy téhož subj. a platby daní</t>
  </si>
  <si>
    <t>534-Neinvestiční převody vlastním fondům a ve vztahu k útvarůmd plné právní subjektivity</t>
  </si>
  <si>
    <t>536-Ost. Neinvest. transfery jiným veř. rozpočtům, platby daní a další povinné platby</t>
  </si>
  <si>
    <t>54 - Neinvestiční transfery obyvatelstvu</t>
  </si>
  <si>
    <t>542-Náhrady placené obyvatelstvu</t>
  </si>
  <si>
    <t>59 - Ostatní neinvestiční výdaje</t>
  </si>
  <si>
    <t>590-Ostatní neinvestiční výdaje</t>
  </si>
  <si>
    <t>Skutečné čerpání 2024</t>
  </si>
  <si>
    <t>Krajský soud v Plzni</t>
  </si>
  <si>
    <t>Vázání za neobsazená místa</t>
  </si>
  <si>
    <t xml:space="preserve">Skutečnost k 31.12.2024 </t>
  </si>
  <si>
    <t>sleva poskytnutá dodavatelem 3,45 Kč</t>
  </si>
  <si>
    <t>Pobočka Krajského soudu v Plzni v Karlových Varech - stejný typ stravování</t>
  </si>
  <si>
    <t>sleva poskytnutá dodavatelem 3,45 Kč
Pobočka Krajského soudu v Plzni v Karlových Varech - stejný typ stravování</t>
  </si>
  <si>
    <t>Krajský soud v Plzni nemá od 5/2021 jídelnu.</t>
  </si>
  <si>
    <t>Rozpočet 2023 v Kč</t>
  </si>
  <si>
    <t>Zapojené NNV v roce 2024</t>
  </si>
  <si>
    <t>Porovnání skutečností
 (2024 a 2023)</t>
  </si>
  <si>
    <t>Porovnání skutečností (2024 a 2023)</t>
  </si>
  <si>
    <t>Uvedná tabulka se Krajského soudu v Plzni netýká.</t>
  </si>
  <si>
    <t>Tabulka rozlišovacích znaků pro rok 2024</t>
  </si>
  <si>
    <t>Hodnocení výdajů programového financování za rok 2024 v tis. Kč na 2 desetinná místa</t>
  </si>
  <si>
    <t>036V018000034</t>
  </si>
  <si>
    <t>KS Plzeň - modernizace konferenčních prostor</t>
  </si>
  <si>
    <t>136V115000141</t>
  </si>
  <si>
    <t>KS Plzeň - výměna osvětlení</t>
  </si>
  <si>
    <t>Termín realizace akce je do 28.02.2025</t>
  </si>
  <si>
    <t>136V115000142</t>
  </si>
  <si>
    <t>KS Plzeň - klima do vybraných místností KS</t>
  </si>
  <si>
    <t>Vypracována projektová dokumentace na základě které bude proveden výběr zhotovitele.</t>
  </si>
  <si>
    <t>036V021100266</t>
  </si>
  <si>
    <t>Termín realizace akce je do 30.04.2025. Smlouva podepsána dne 03.12.2024, k 31.12.2024 nebyly servery dodány.</t>
  </si>
  <si>
    <t>KS Plzeň - obměna virtualizačních serverů</t>
  </si>
  <si>
    <t>KS Plzeň - obměna diskového pole a serverů</t>
  </si>
  <si>
    <t>KS Plzeň - Fibre Channel (SAN) switch</t>
  </si>
  <si>
    <t>KS Plzeň - instalace videokonferenčních komponent CISCO</t>
  </si>
  <si>
    <t>V roce 2024 neměl Krajský soud v Plzni žádné projekty spolufinancované EU/FM.</t>
  </si>
  <si>
    <t>Počáteční stav k 1.1.2024</t>
  </si>
  <si>
    <t>Nezapojené NNV k 31.12.2024</t>
  </si>
  <si>
    <t>Skutečné čerpání k 31.12.2024</t>
  </si>
  <si>
    <t>Nečerpané, zapojené NNV k 31.12.2024</t>
  </si>
  <si>
    <t>Stav k 1.1.2025</t>
  </si>
  <si>
    <t>viz. Bod. 4.15. Nároky z nespotřebovaných výdajů</t>
  </si>
  <si>
    <t>viz.bod 4.13.2 Nároky z nespotřebovaných výdajů</t>
  </si>
  <si>
    <t>viz. bod. 4.15. Nároky z nespotřevaných výdajů</t>
  </si>
  <si>
    <t>Ukončené nároky v roce 2024</t>
  </si>
  <si>
    <t>Doplatek platu soudkyně, která byla nepravomocně zproštěna obvinění. Bude vyplaceno po právní moci rozsudku.</t>
  </si>
  <si>
    <t>Krajský soud v Plzni neměl v roce 2024 žádnou veřejnou zakázku v předpokládané hdnotě nejméně 300 mil. Kč.</t>
  </si>
  <si>
    <t>Krajský soud v Plzni nenabyl ani nepozbyl žádný majetek mimo převodů mezi OSS.</t>
  </si>
  <si>
    <t>Německo, Weiden</t>
  </si>
  <si>
    <t>Společné pracovní setkání s představiteli Zemského soudu ve Weidenu</t>
  </si>
  <si>
    <t>Mezinárodní spolupráce, upevnění vztahů se zahraničními partnery</t>
  </si>
  <si>
    <t>Zahraniční služební cesty se zúčastnilo 13 osob:  předsedkyně soudu, místopředsedové, ředitel správy, 4 soudci a 3 řidiči.  Výdaje byly propláceny pouze řidičů a to ve výši 763,60 Kč na jednoho.</t>
  </si>
  <si>
    <t>Francie, Rouen</t>
  </si>
  <si>
    <t>Nizozemsko, Haag</t>
  </si>
  <si>
    <t>Studijní návštěva Eurojustu a dalších justičních institucí</t>
  </si>
  <si>
    <t>Studijní návštěva správního soudu v Rouen</t>
  </si>
  <si>
    <t>Akce byla financována a scvhálena organizací EJTN.</t>
  </si>
  <si>
    <t>000/133/4</t>
  </si>
  <si>
    <t>Česká pošta, s.p.</t>
  </si>
  <si>
    <t>záloha na dobytí kreditu fr. stroje</t>
  </si>
  <si>
    <t>energie - teplo</t>
  </si>
  <si>
    <t>2,74 GJ</t>
  </si>
  <si>
    <t>2,60 GJ</t>
  </si>
  <si>
    <t>0,14 GJ</t>
  </si>
  <si>
    <t>energie - plyn</t>
  </si>
  <si>
    <t>18,99 m3</t>
  </si>
  <si>
    <t>17,49 m3</t>
  </si>
  <si>
    <t>1,41 m3</t>
  </si>
  <si>
    <t>Snížení nákladů poštovného - viz úsporné opatření - doručování zásilek mimo Českou poštu, s.p. v kap. 5 úspory. Jedná se o úspory přímo na poštovném dle stavu frankovacího stroje. Nikoli na položce 5161, neboť s ohledem na zůstatek ve frankovacím stroji k 31.12.2023 bylo v roce 2024 nakreditováno větší množství finančních prostředků.</t>
  </si>
  <si>
    <t>telekomunikační poplatky -mobily</t>
  </si>
  <si>
    <t>Uzavřením Rámcové smlouvy prostřednictvím MSp - snížení cen za služby</t>
  </si>
  <si>
    <t>Uvedená tabulka se Krajského soudu v Plzni netýká.</t>
  </si>
  <si>
    <t>Krajský soud v Plzni neukončoval v roce 2024 žádné nároky z nespotřebovaných výdajů.</t>
  </si>
  <si>
    <t>Zahraniční studijní cesty se zúčastnila předsedkyně Krajského soudu v a 2 místopředsedové. Výdaje představovaly nutné výdaje na cestovné (letenka, MHD) a stravné.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</si>
</sst>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+#,##0.00;\-#,##0.0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8" fillId="0" borderId="0"/>
  </cellStyleXfs>
  <cellXfs count="361">
    <xf numFmtId="0" fontId="0" fillId="0" borderId="0" xfId="0"/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0" fillId="0" borderId="1" xfId="0" applyBorder="1"/>
    <xf numFmtId="4" fontId="12" fillId="0" borderId="1" xfId="0" applyNumberFormat="1" applyFont="1" applyBorder="1"/>
    <xf numFmtId="0" fontId="11" fillId="4" borderId="1" xfId="0" applyFont="1" applyFill="1" applyBorder="1"/>
    <xf numFmtId="4" fontId="15" fillId="4" borderId="1" xfId="0" applyNumberFormat="1" applyFont="1" applyFill="1" applyBorder="1"/>
    <xf numFmtId="0" fontId="12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1" xfId="0" applyFont="1" applyBorder="1"/>
    <xf numFmtId="4" fontId="17" fillId="0" borderId="1" xfId="0" applyNumberFormat="1" applyFont="1" applyBorder="1"/>
    <xf numFmtId="0" fontId="14" fillId="4" borderId="1" xfId="0" applyFont="1" applyFill="1" applyBorder="1"/>
    <xf numFmtId="4" fontId="14" fillId="4" borderId="1" xfId="0" applyNumberFormat="1" applyFont="1" applyFill="1" applyBorder="1"/>
    <xf numFmtId="0" fontId="15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/>
    </xf>
    <xf numFmtId="0" fontId="12" fillId="0" borderId="4" xfId="0" applyFont="1" applyBorder="1"/>
    <xf numFmtId="0" fontId="0" fillId="0" borderId="5" xfId="0" applyBorder="1"/>
    <xf numFmtId="0" fontId="22" fillId="0" borderId="5" xfId="0" applyFont="1" applyBorder="1" applyAlignment="1">
      <alignment vertical="center" wrapText="1"/>
    </xf>
    <xf numFmtId="0" fontId="23" fillId="3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6" xfId="0" applyFont="1" applyBorder="1"/>
    <xf numFmtId="0" fontId="0" fillId="0" borderId="6" xfId="0" applyBorder="1"/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6" fillId="3" borderId="1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6" xfId="0" applyFill="1" applyBorder="1"/>
    <xf numFmtId="0" fontId="1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7" xfId="0" applyFill="1" applyBorder="1"/>
    <xf numFmtId="0" fontId="33" fillId="0" borderId="1" xfId="0" applyFont="1" applyFill="1" applyBorder="1" applyAlignment="1">
      <alignment horizontal="center" vertical="center"/>
    </xf>
    <xf numFmtId="0" fontId="18" fillId="0" borderId="0" xfId="2" applyFont="1" applyProtection="1">
      <protection locked="0"/>
    </xf>
    <xf numFmtId="0" fontId="8" fillId="0" borderId="0" xfId="2" applyProtection="1">
      <protection locked="0"/>
    </xf>
    <xf numFmtId="0" fontId="31" fillId="0" borderId="0" xfId="2" applyFont="1" applyProtection="1">
      <protection locked="0"/>
    </xf>
    <xf numFmtId="0" fontId="8" fillId="0" borderId="0" xfId="2" applyAlignment="1" applyProtection="1">
      <alignment horizontal="center"/>
      <protection locked="0"/>
    </xf>
    <xf numFmtId="0" fontId="20" fillId="0" borderId="1" xfId="2" applyFont="1" applyBorder="1" applyAlignment="1" applyProtection="1">
      <alignment horizontal="center" vertical="center"/>
      <protection locked="0"/>
    </xf>
    <xf numFmtId="0" fontId="35" fillId="0" borderId="1" xfId="2" applyFont="1" applyBorder="1" applyAlignment="1">
      <alignment horizontal="center"/>
    </xf>
    <xf numFmtId="0" fontId="35" fillId="0" borderId="1" xfId="2" applyFont="1" applyBorder="1" applyAlignment="1" applyProtection="1">
      <alignment horizontal="right"/>
      <protection locked="0"/>
    </xf>
    <xf numFmtId="0" fontId="35" fillId="0" borderId="1" xfId="2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1" xfId="0" applyBorder="1" applyAlignment="1">
      <alignment vertical="center" wrapText="1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justify" vertical="center" wrapText="1"/>
    </xf>
    <xf numFmtId="0" fontId="39" fillId="0" borderId="1" xfId="0" applyFont="1" applyBorder="1" applyAlignment="1">
      <alignment horizontal="right" vertical="center" wrapText="1"/>
    </xf>
    <xf numFmtId="0" fontId="39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 wrapText="1"/>
    </xf>
    <xf numFmtId="0" fontId="41" fillId="3" borderId="1" xfId="0" applyFont="1" applyFill="1" applyBorder="1" applyAlignment="1">
      <alignment vertical="center"/>
    </xf>
    <xf numFmtId="0" fontId="4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44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6" xfId="0" applyFont="1" applyBorder="1"/>
    <xf numFmtId="0" fontId="7" fillId="0" borderId="1" xfId="0" applyFont="1" applyBorder="1" applyAlignment="1">
      <alignment vertical="center" wrapText="1"/>
    </xf>
    <xf numFmtId="0" fontId="15" fillId="0" borderId="0" xfId="0" applyFont="1"/>
    <xf numFmtId="0" fontId="51" fillId="0" borderId="23" xfId="0" applyFont="1" applyBorder="1" applyAlignment="1">
      <alignment vertical="center"/>
    </xf>
    <xf numFmtId="0" fontId="52" fillId="0" borderId="0" xfId="0" applyFont="1"/>
    <xf numFmtId="0" fontId="30" fillId="0" borderId="0" xfId="0" applyFont="1"/>
    <xf numFmtId="0" fontId="30" fillId="0" borderId="0" xfId="0" applyFont="1" applyAlignment="1">
      <alignment vertical="top"/>
    </xf>
    <xf numFmtId="0" fontId="30" fillId="0" borderId="0" xfId="0" applyFont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" xfId="0" applyNumberFormat="1" applyBorder="1"/>
    <xf numFmtId="0" fontId="7" fillId="0" borderId="0" xfId="0" applyFont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0" fontId="51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17" fontId="53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10" fontId="11" fillId="0" borderId="1" xfId="1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10" fontId="6" fillId="0" borderId="1" xfId="1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4" fontId="1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20" fillId="0" borderId="1" xfId="2" applyFont="1" applyBorder="1" applyAlignment="1" applyProtection="1">
      <alignment horizontal="center" vertical="center" wrapText="1"/>
      <protection locked="0"/>
    </xf>
    <xf numFmtId="0" fontId="35" fillId="0" borderId="1" xfId="2" applyFont="1" applyBorder="1" applyAlignment="1">
      <alignment wrapText="1"/>
    </xf>
    <xf numFmtId="0" fontId="35" fillId="0" borderId="1" xfId="2" applyFont="1" applyBorder="1" applyAlignment="1" applyProtection="1">
      <alignment horizontal="left" wrapText="1"/>
      <protection locked="0"/>
    </xf>
    <xf numFmtId="0" fontId="8" fillId="0" borderId="0" xfId="2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>
      <alignment vertical="center"/>
    </xf>
    <xf numFmtId="0" fontId="47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vertical="center"/>
    </xf>
    <xf numFmtId="0" fontId="53" fillId="0" borderId="0" xfId="0" applyFont="1"/>
    <xf numFmtId="0" fontId="12" fillId="0" borderId="20" xfId="0" applyFont="1" applyBorder="1" applyAlignment="1">
      <alignment horizontal="right" vertical="center"/>
    </xf>
    <xf numFmtId="0" fontId="12" fillId="0" borderId="20" xfId="0" applyFont="1" applyBorder="1"/>
    <xf numFmtId="164" fontId="12" fillId="10" borderId="20" xfId="0" applyNumberFormat="1" applyFont="1" applyFill="1" applyBorder="1"/>
    <xf numFmtId="0" fontId="12" fillId="0" borderId="21" xfId="0" applyFont="1" applyBorder="1" applyAlignment="1">
      <alignment horizontal="right" vertical="center"/>
    </xf>
    <xf numFmtId="0" fontId="12" fillId="0" borderId="21" xfId="0" applyFont="1" applyBorder="1"/>
    <xf numFmtId="164" fontId="12" fillId="10" borderId="21" xfId="0" applyNumberFormat="1" applyFont="1" applyFill="1" applyBorder="1"/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left"/>
    </xf>
    <xf numFmtId="164" fontId="12" fillId="10" borderId="22" xfId="0" applyNumberFormat="1" applyFont="1" applyFill="1" applyBorder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164" fontId="56" fillId="0" borderId="1" xfId="0" applyNumberFormat="1" applyFont="1" applyBorder="1"/>
    <xf numFmtId="0" fontId="15" fillId="2" borderId="1" xfId="0" applyFont="1" applyFill="1" applyBorder="1" applyAlignment="1">
      <alignment horizontal="center" vertical="center" wrapText="1"/>
    </xf>
    <xf numFmtId="0" fontId="57" fillId="0" borderId="16" xfId="0" applyFont="1" applyBorder="1" applyAlignment="1">
      <alignment horizontal="right" vertical="center"/>
    </xf>
    <xf numFmtId="0" fontId="57" fillId="0" borderId="1" xfId="0" applyFont="1" applyBorder="1" applyAlignment="1">
      <alignment horizontal="center" vertical="center"/>
    </xf>
    <xf numFmtId="0" fontId="57" fillId="0" borderId="1" xfId="0" applyFont="1" applyBorder="1"/>
    <xf numFmtId="0" fontId="0" fillId="0" borderId="0" xfId="0" applyAlignment="1">
      <alignment wrapText="1"/>
    </xf>
    <xf numFmtId="0" fontId="59" fillId="0" borderId="0" xfId="2" applyFont="1" applyAlignment="1" applyProtection="1">
      <alignment wrapText="1"/>
      <protection locked="0"/>
    </xf>
    <xf numFmtId="0" fontId="59" fillId="0" borderId="0" xfId="2" applyFont="1" applyProtection="1">
      <protection locked="0"/>
    </xf>
    <xf numFmtId="0" fontId="60" fillId="0" borderId="0" xfId="0" applyFont="1"/>
    <xf numFmtId="0" fontId="17" fillId="0" borderId="24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12" fillId="0" borderId="1" xfId="1" applyNumberFormat="1" applyFont="1" applyBorder="1"/>
    <xf numFmtId="4" fontId="17" fillId="0" borderId="1" xfId="1" applyNumberFormat="1" applyFont="1" applyBorder="1"/>
    <xf numFmtId="4" fontId="17" fillId="0" borderId="1" xfId="1" applyNumberFormat="1" applyFont="1" applyBorder="1" applyAlignment="1">
      <alignment wrapText="1"/>
    </xf>
    <xf numFmtId="4" fontId="14" fillId="4" borderId="1" xfId="1" applyNumberFormat="1" applyFont="1" applyFill="1" applyBorder="1"/>
    <xf numFmtId="0" fontId="0" fillId="0" borderId="1" xfId="0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9" fillId="6" borderId="1" xfId="0" applyNumberFormat="1" applyFont="1" applyFill="1" applyBorder="1" applyAlignment="1">
      <alignment vertical="center"/>
    </xf>
    <xf numFmtId="4" fontId="19" fillId="6" borderId="1" xfId="0" applyNumberFormat="1" applyFont="1" applyFill="1" applyBorder="1" applyAlignment="1">
      <alignment vertical="center" wrapText="1"/>
    </xf>
    <xf numFmtId="4" fontId="22" fillId="3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 wrapText="1"/>
    </xf>
    <xf numFmtId="4" fontId="22" fillId="0" borderId="1" xfId="0" applyNumberFormat="1" applyFont="1" applyBorder="1" applyAlignment="1">
      <alignment vertical="center"/>
    </xf>
    <xf numFmtId="4" fontId="22" fillId="0" borderId="1" xfId="0" applyNumberFormat="1" applyFont="1" applyBorder="1" applyAlignment="1">
      <alignment vertical="center" wrapText="1"/>
    </xf>
    <xf numFmtId="0" fontId="61" fillId="0" borderId="0" xfId="0" applyFont="1"/>
    <xf numFmtId="4" fontId="26" fillId="2" borderId="12" xfId="0" applyNumberFormat="1" applyFont="1" applyFill="1" applyBorder="1" applyAlignment="1">
      <alignment horizontal="right" vertical="center" wrapText="1"/>
    </xf>
    <xf numFmtId="10" fontId="26" fillId="2" borderId="9" xfId="1" applyNumberFormat="1" applyFont="1" applyFill="1" applyBorder="1" applyAlignment="1">
      <alignment horizontal="right" vertical="center" wrapText="1"/>
    </xf>
    <xf numFmtId="4" fontId="26" fillId="2" borderId="9" xfId="0" applyNumberFormat="1" applyFont="1" applyFill="1" applyBorder="1" applyAlignment="1">
      <alignment horizontal="right" vertical="center" wrapText="1"/>
    </xf>
    <xf numFmtId="4" fontId="27" fillId="3" borderId="12" xfId="0" applyNumberFormat="1" applyFont="1" applyFill="1" applyBorder="1" applyAlignment="1">
      <alignment horizontal="right" vertical="center" wrapText="1"/>
    </xf>
    <xf numFmtId="10" fontId="27" fillId="3" borderId="12" xfId="1" applyNumberFormat="1" applyFont="1" applyFill="1" applyBorder="1" applyAlignment="1">
      <alignment horizontal="right" vertical="center" wrapText="1"/>
    </xf>
    <xf numFmtId="4" fontId="26" fillId="0" borderId="12" xfId="0" applyNumberFormat="1" applyFont="1" applyBorder="1" applyAlignment="1">
      <alignment horizontal="right" vertical="center" wrapText="1"/>
    </xf>
    <xf numFmtId="10" fontId="26" fillId="0" borderId="12" xfId="1" applyNumberFormat="1" applyFont="1" applyBorder="1" applyAlignment="1">
      <alignment vertical="center" wrapText="1"/>
    </xf>
    <xf numFmtId="4" fontId="26" fillId="0" borderId="12" xfId="0" applyNumberFormat="1" applyFont="1" applyBorder="1" applyAlignment="1">
      <alignment vertical="center" wrapText="1"/>
    </xf>
    <xf numFmtId="10" fontId="27" fillId="3" borderId="12" xfId="1" applyNumberFormat="1" applyFont="1" applyFill="1" applyBorder="1" applyAlignment="1">
      <alignment vertical="center" wrapText="1"/>
    </xf>
    <xf numFmtId="4" fontId="27" fillId="3" borderId="12" xfId="0" applyNumberFormat="1" applyFont="1" applyFill="1" applyBorder="1" applyAlignment="1">
      <alignment vertical="center" wrapText="1"/>
    </xf>
    <xf numFmtId="4" fontId="27" fillId="0" borderId="12" xfId="0" applyNumberFormat="1" applyFont="1" applyBorder="1" applyAlignment="1">
      <alignment horizontal="right" vertical="center" wrapText="1"/>
    </xf>
    <xf numFmtId="10" fontId="27" fillId="0" borderId="12" xfId="1" applyNumberFormat="1" applyFont="1" applyBorder="1" applyAlignment="1">
      <alignment horizontal="right" vertical="center" wrapText="1"/>
    </xf>
    <xf numFmtId="10" fontId="27" fillId="0" borderId="12" xfId="1" applyNumberFormat="1" applyFont="1" applyBorder="1" applyAlignment="1">
      <alignment vertical="center" wrapText="1"/>
    </xf>
    <xf numFmtId="4" fontId="27" fillId="0" borderId="12" xfId="0" applyNumberFormat="1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4" fontId="27" fillId="0" borderId="12" xfId="0" applyNumberFormat="1" applyFont="1" applyBorder="1" applyAlignment="1">
      <alignment horizontal="right" vertical="center"/>
    </xf>
    <xf numFmtId="10" fontId="27" fillId="0" borderId="12" xfId="1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7" borderId="1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0" fillId="0" borderId="0" xfId="0" applyBorder="1"/>
    <xf numFmtId="0" fontId="11" fillId="0" borderId="0" xfId="0" applyFont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7" borderId="1" xfId="0" applyFill="1" applyBorder="1"/>
    <xf numFmtId="165" fontId="0" fillId="0" borderId="1" xfId="0" applyNumberFormat="1" applyBorder="1"/>
    <xf numFmtId="4" fontId="35" fillId="0" borderId="1" xfId="2" applyNumberFormat="1" applyFont="1" applyBorder="1" applyAlignment="1">
      <alignment horizontal="right"/>
    </xf>
    <xf numFmtId="4" fontId="36" fillId="0" borderId="1" xfId="2" applyNumberFormat="1" applyFont="1" applyBorder="1" applyAlignment="1" applyProtection="1">
      <alignment horizontal="right"/>
      <protection locked="0"/>
    </xf>
    <xf numFmtId="4" fontId="8" fillId="0" borderId="0" xfId="2" applyNumberFormat="1" applyProtection="1">
      <protection locked="0"/>
    </xf>
    <xf numFmtId="4" fontId="31" fillId="0" borderId="0" xfId="2" applyNumberFormat="1" applyFont="1" applyProtection="1">
      <protection locked="0"/>
    </xf>
    <xf numFmtId="9" fontId="18" fillId="0" borderId="1" xfId="1" applyFont="1" applyBorder="1" applyAlignment="1">
      <alignment horizontal="right" vertical="center" wrapText="1"/>
    </xf>
    <xf numFmtId="9" fontId="20" fillId="2" borderId="1" xfId="1" applyFont="1" applyFill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22" fillId="3" borderId="1" xfId="0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18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2" fillId="0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34" fillId="0" borderId="14" xfId="2" applyFont="1" applyBorder="1" applyAlignment="1">
      <alignment horizontal="center"/>
    </xf>
    <xf numFmtId="0" fontId="35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14" fillId="8" borderId="3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textRotation="90"/>
    </xf>
    <xf numFmtId="0" fontId="19" fillId="9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55" fillId="0" borderId="14" xfId="0" applyFont="1" applyBorder="1" applyAlignment="1">
      <alignment horizontal="center" wrapText="1"/>
    </xf>
    <xf numFmtId="0" fontId="17" fillId="0" borderId="27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" fillId="8" borderId="25" xfId="0" applyFont="1" applyFill="1" applyBorder="1" applyAlignment="1">
      <alignment horizontal="center"/>
    </xf>
    <xf numFmtId="0" fontId="11" fillId="8" borderId="19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3">
    <cellStyle name="Normální" xfId="0" builtinId="0"/>
    <cellStyle name="Normální 2" xfId="2" xr:uid="{F8731045-8E78-4257-99B6-B649CD2D5EA9}"/>
    <cellStyle name="Procenta" xfId="1" builtinId="5"/>
  </cellStyles>
  <dxfs count="1">
    <dxf>
      <font>
        <strike val="0"/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835A-4DDF-4CC2-8EC2-F7251A753626}">
  <sheetPr>
    <tabColor rgb="FFFFFF00"/>
    <pageSetUpPr fitToPage="1"/>
  </sheetPr>
  <dimension ref="A1:D46"/>
  <sheetViews>
    <sheetView workbookViewId="0">
      <selection activeCell="G30" sqref="G30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278" t="s">
        <v>453</v>
      </c>
      <c r="B1" s="278"/>
      <c r="C1" s="278"/>
    </row>
    <row r="2" spans="1:4" ht="27" customHeight="1" x14ac:dyDescent="0.25">
      <c r="A2" s="277" t="s">
        <v>2</v>
      </c>
      <c r="B2" s="277"/>
      <c r="C2" s="277"/>
    </row>
    <row r="3" spans="1:4" ht="30" x14ac:dyDescent="0.25">
      <c r="A3" s="137" t="s">
        <v>452</v>
      </c>
      <c r="B3" s="137" t="s">
        <v>5</v>
      </c>
      <c r="C3" s="137" t="s">
        <v>6</v>
      </c>
    </row>
    <row r="4" spans="1:4" x14ac:dyDescent="0.25">
      <c r="A4" s="5" t="s">
        <v>4</v>
      </c>
      <c r="B4" s="5" t="s">
        <v>3</v>
      </c>
      <c r="C4" s="151" t="s">
        <v>7</v>
      </c>
    </row>
    <row r="5" spans="1:4" x14ac:dyDescent="0.25">
      <c r="A5" s="5" t="s">
        <v>19</v>
      </c>
      <c r="B5" s="5" t="s">
        <v>33</v>
      </c>
      <c r="C5" s="151" t="s">
        <v>21</v>
      </c>
    </row>
    <row r="6" spans="1:4" x14ac:dyDescent="0.25">
      <c r="A6" s="5" t="s">
        <v>38</v>
      </c>
      <c r="B6" s="5" t="s">
        <v>39</v>
      </c>
      <c r="C6" s="151" t="s">
        <v>40</v>
      </c>
    </row>
    <row r="7" spans="1:4" x14ac:dyDescent="0.25">
      <c r="A7" s="5" t="s">
        <v>59</v>
      </c>
      <c r="B7" s="5" t="s">
        <v>60</v>
      </c>
      <c r="C7" s="151" t="s">
        <v>61</v>
      </c>
    </row>
    <row r="8" spans="1:4" x14ac:dyDescent="0.25">
      <c r="A8" s="5" t="s">
        <v>62</v>
      </c>
      <c r="B8" s="5" t="s">
        <v>52</v>
      </c>
      <c r="C8" s="151" t="s">
        <v>61</v>
      </c>
    </row>
    <row r="9" spans="1:4" x14ac:dyDescent="0.25">
      <c r="A9" s="5" t="s">
        <v>75</v>
      </c>
      <c r="B9" s="5" t="s">
        <v>447</v>
      </c>
      <c r="C9" s="151" t="s">
        <v>76</v>
      </c>
    </row>
    <row r="10" spans="1:4" x14ac:dyDescent="0.25">
      <c r="A10" s="5" t="s">
        <v>77</v>
      </c>
      <c r="B10" s="5" t="s">
        <v>78</v>
      </c>
      <c r="C10" s="151" t="s">
        <v>79</v>
      </c>
    </row>
    <row r="11" spans="1:4" x14ac:dyDescent="0.25">
      <c r="A11" s="5" t="s">
        <v>95</v>
      </c>
      <c r="B11" s="5" t="s">
        <v>94</v>
      </c>
      <c r="C11" s="151" t="s">
        <v>407</v>
      </c>
    </row>
    <row r="12" spans="1:4" x14ac:dyDescent="0.25">
      <c r="A12" s="5" t="s">
        <v>96</v>
      </c>
      <c r="B12" s="5" t="s">
        <v>419</v>
      </c>
      <c r="C12" s="151" t="s">
        <v>408</v>
      </c>
    </row>
    <row r="13" spans="1:4" x14ac:dyDescent="0.25">
      <c r="A13" s="5" t="s">
        <v>123</v>
      </c>
      <c r="B13" s="5" t="s">
        <v>124</v>
      </c>
      <c r="C13" s="151" t="s">
        <v>408</v>
      </c>
    </row>
    <row r="14" spans="1:4" x14ac:dyDescent="0.25">
      <c r="A14" s="5" t="s">
        <v>125</v>
      </c>
      <c r="B14" s="5" t="s">
        <v>126</v>
      </c>
      <c r="C14" s="151" t="s">
        <v>409</v>
      </c>
    </row>
    <row r="15" spans="1:4" x14ac:dyDescent="0.25">
      <c r="A15" s="5" t="s">
        <v>514</v>
      </c>
      <c r="B15" s="5" t="s">
        <v>515</v>
      </c>
      <c r="C15" s="151" t="s">
        <v>409</v>
      </c>
    </row>
    <row r="16" spans="1:4" x14ac:dyDescent="0.25">
      <c r="A16" s="5" t="s">
        <v>193</v>
      </c>
      <c r="B16" s="5" t="s">
        <v>194</v>
      </c>
      <c r="C16" s="151" t="s">
        <v>448</v>
      </c>
      <c r="D16" s="122"/>
    </row>
    <row r="17" spans="1:4" x14ac:dyDescent="0.25">
      <c r="A17" s="5" t="s">
        <v>195</v>
      </c>
      <c r="B17" s="5" t="s">
        <v>196</v>
      </c>
      <c r="C17" s="152" t="s">
        <v>449</v>
      </c>
      <c r="D17" s="122"/>
    </row>
    <row r="18" spans="1:4" x14ac:dyDescent="0.25">
      <c r="A18" s="5" t="s">
        <v>521</v>
      </c>
      <c r="B18" s="5" t="s">
        <v>522</v>
      </c>
      <c r="C18" s="152" t="s">
        <v>523</v>
      </c>
      <c r="D18" s="122"/>
    </row>
    <row r="19" spans="1:4" x14ac:dyDescent="0.25">
      <c r="A19" s="5" t="s">
        <v>197</v>
      </c>
      <c r="B19" s="5" t="s">
        <v>199</v>
      </c>
      <c r="C19" s="152" t="s">
        <v>410</v>
      </c>
      <c r="D19" s="122"/>
    </row>
    <row r="20" spans="1:4" x14ac:dyDescent="0.25">
      <c r="A20" s="5" t="s">
        <v>198</v>
      </c>
      <c r="B20" s="5" t="s">
        <v>200</v>
      </c>
      <c r="C20" s="152" t="s">
        <v>411</v>
      </c>
      <c r="D20" s="122"/>
    </row>
    <row r="21" spans="1:4" x14ac:dyDescent="0.25">
      <c r="A21" s="5" t="s">
        <v>214</v>
      </c>
      <c r="B21" s="5" t="s">
        <v>215</v>
      </c>
      <c r="C21" s="152" t="s">
        <v>450</v>
      </c>
      <c r="D21" s="122"/>
    </row>
    <row r="22" spans="1:4" x14ac:dyDescent="0.25">
      <c r="A22" s="5" t="s">
        <v>403</v>
      </c>
      <c r="B22" s="5" t="s">
        <v>405</v>
      </c>
      <c r="C22" s="153" t="s">
        <v>412</v>
      </c>
      <c r="D22" s="122"/>
    </row>
    <row r="23" spans="1:4" x14ac:dyDescent="0.25">
      <c r="A23" s="5" t="s">
        <v>404</v>
      </c>
      <c r="B23" s="5" t="s">
        <v>242</v>
      </c>
      <c r="C23" s="152" t="s">
        <v>406</v>
      </c>
      <c r="D23" s="122"/>
    </row>
    <row r="24" spans="1:4" x14ac:dyDescent="0.25">
      <c r="A24" s="5" t="s">
        <v>235</v>
      </c>
      <c r="B24" s="5" t="s">
        <v>544</v>
      </c>
      <c r="C24" s="152" t="s">
        <v>543</v>
      </c>
      <c r="D24" s="122"/>
    </row>
    <row r="25" spans="1:4" x14ac:dyDescent="0.25">
      <c r="A25" s="5" t="s">
        <v>236</v>
      </c>
      <c r="B25" s="5" t="s">
        <v>260</v>
      </c>
      <c r="C25" s="152" t="s">
        <v>546</v>
      </c>
      <c r="D25" s="122"/>
    </row>
    <row r="26" spans="1:4" x14ac:dyDescent="0.25">
      <c r="A26" s="5" t="s">
        <v>237</v>
      </c>
      <c r="B26" s="5" t="s">
        <v>268</v>
      </c>
      <c r="C26" s="152" t="s">
        <v>547</v>
      </c>
      <c r="D26" s="122"/>
    </row>
    <row r="27" spans="1:4" x14ac:dyDescent="0.25">
      <c r="A27" s="5" t="s">
        <v>238</v>
      </c>
      <c r="B27" s="5" t="s">
        <v>278</v>
      </c>
      <c r="C27" s="152" t="s">
        <v>548</v>
      </c>
      <c r="D27" s="123"/>
    </row>
    <row r="28" spans="1:4" x14ac:dyDescent="0.25">
      <c r="A28" s="5" t="s">
        <v>239</v>
      </c>
      <c r="B28" s="5" t="s">
        <v>292</v>
      </c>
      <c r="C28" s="152" t="s">
        <v>413</v>
      </c>
      <c r="D28" s="122"/>
    </row>
    <row r="29" spans="1:4" x14ac:dyDescent="0.25">
      <c r="A29" s="5" t="s">
        <v>240</v>
      </c>
      <c r="B29" s="5" t="s">
        <v>305</v>
      </c>
      <c r="C29" s="152" t="s">
        <v>549</v>
      </c>
      <c r="D29" s="122"/>
    </row>
    <row r="30" spans="1:4" x14ac:dyDescent="0.25">
      <c r="A30" s="5" t="s">
        <v>241</v>
      </c>
      <c r="B30" s="5" t="s">
        <v>544</v>
      </c>
      <c r="C30" s="152" t="s">
        <v>543</v>
      </c>
      <c r="D30" s="122"/>
    </row>
    <row r="31" spans="1:4" x14ac:dyDescent="0.25">
      <c r="A31" s="5" t="s">
        <v>279</v>
      </c>
      <c r="B31" s="5" t="s">
        <v>145</v>
      </c>
      <c r="C31" s="152" t="s">
        <v>550</v>
      </c>
      <c r="D31" s="122"/>
    </row>
    <row r="32" spans="1:4" x14ac:dyDescent="0.25">
      <c r="A32" s="5" t="s">
        <v>280</v>
      </c>
      <c r="B32" s="5" t="s">
        <v>321</v>
      </c>
      <c r="C32" s="154" t="s">
        <v>551</v>
      </c>
      <c r="D32" s="122"/>
    </row>
    <row r="33" spans="1:4" x14ac:dyDescent="0.25">
      <c r="A33" s="5" t="s">
        <v>281</v>
      </c>
      <c r="B33" s="5" t="s">
        <v>326</v>
      </c>
      <c r="C33" s="152" t="s">
        <v>552</v>
      </c>
      <c r="D33" s="122"/>
    </row>
    <row r="34" spans="1:4" x14ac:dyDescent="0.25">
      <c r="A34" s="5" t="s">
        <v>282</v>
      </c>
      <c r="B34" s="5" t="s">
        <v>327</v>
      </c>
      <c r="C34" s="152" t="s">
        <v>553</v>
      </c>
      <c r="D34" s="122"/>
    </row>
    <row r="35" spans="1:4" x14ac:dyDescent="0.25">
      <c r="A35" s="5" t="s">
        <v>283</v>
      </c>
      <c r="B35" s="5" t="s">
        <v>336</v>
      </c>
      <c r="C35" s="152" t="s">
        <v>553</v>
      </c>
    </row>
    <row r="36" spans="1:4" x14ac:dyDescent="0.25">
      <c r="A36" s="5" t="s">
        <v>284</v>
      </c>
      <c r="B36" s="5" t="s">
        <v>353</v>
      </c>
      <c r="C36" s="154" t="s">
        <v>451</v>
      </c>
    </row>
    <row r="37" spans="1:4" x14ac:dyDescent="0.25">
      <c r="A37" s="5" t="s">
        <v>356</v>
      </c>
      <c r="B37" s="5" t="s">
        <v>358</v>
      </c>
      <c r="C37" s="151" t="s">
        <v>62</v>
      </c>
    </row>
    <row r="38" spans="1:4" x14ac:dyDescent="0.25">
      <c r="A38" s="5" t="s">
        <v>357</v>
      </c>
      <c r="B38" s="5" t="s">
        <v>359</v>
      </c>
      <c r="C38" s="151" t="s">
        <v>75</v>
      </c>
    </row>
    <row r="39" spans="1:4" x14ac:dyDescent="0.25">
      <c r="A39" s="5" t="s">
        <v>366</v>
      </c>
      <c r="B39" s="5" t="s">
        <v>367</v>
      </c>
      <c r="C39" s="151" t="s">
        <v>414</v>
      </c>
    </row>
    <row r="42" spans="1:4" x14ac:dyDescent="0.25">
      <c r="A42" t="s">
        <v>0</v>
      </c>
    </row>
    <row r="43" spans="1:4" x14ac:dyDescent="0.25">
      <c r="A43" t="s">
        <v>1</v>
      </c>
    </row>
    <row r="45" spans="1:4" x14ac:dyDescent="0.25">
      <c r="A45" t="s">
        <v>545</v>
      </c>
    </row>
    <row r="46" spans="1:4" x14ac:dyDescent="0.25">
      <c r="A46" t="s">
        <v>554</v>
      </c>
    </row>
  </sheetData>
  <mergeCells count="2">
    <mergeCell ref="A2:C2"/>
    <mergeCell ref="A1:C1"/>
  </mergeCells>
  <phoneticPr fontId="43" type="noConversion"/>
  <pageMargins left="0.7" right="0.7" top="0.78740157499999996" bottom="0.78740157499999996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FF4C-DF04-4CE4-A2DD-60423929F416}">
  <sheetPr>
    <pageSetUpPr fitToPage="1"/>
  </sheetPr>
  <dimension ref="B2:J16"/>
  <sheetViews>
    <sheetView workbookViewId="0">
      <selection activeCell="E31" sqref="E31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280" t="s">
        <v>462</v>
      </c>
      <c r="C2" s="280"/>
      <c r="D2" s="280"/>
      <c r="E2" s="280"/>
      <c r="F2" s="280"/>
      <c r="G2" s="280"/>
      <c r="H2" s="280"/>
      <c r="I2" s="280"/>
      <c r="J2" s="280"/>
    </row>
    <row r="4" spans="2:10" ht="47.25" customHeight="1" x14ac:dyDescent="0.25">
      <c r="B4" s="300" t="s">
        <v>419</v>
      </c>
      <c r="C4" s="300"/>
      <c r="D4" s="300"/>
      <c r="E4" s="300"/>
      <c r="F4" s="300"/>
      <c r="G4" s="300"/>
      <c r="H4" s="300"/>
      <c r="I4" s="300"/>
      <c r="J4" s="300"/>
    </row>
    <row r="5" spans="2:10" x14ac:dyDescent="0.25">
      <c r="B5" s="309" t="s">
        <v>111</v>
      </c>
      <c r="C5" s="309"/>
      <c r="D5" s="309">
        <v>2023</v>
      </c>
      <c r="E5" s="309"/>
      <c r="F5" s="309"/>
      <c r="G5" s="309">
        <v>2024</v>
      </c>
      <c r="H5" s="309"/>
      <c r="I5" s="309"/>
      <c r="J5" s="309" t="s">
        <v>420</v>
      </c>
    </row>
    <row r="6" spans="2:10" ht="77.25" customHeight="1" x14ac:dyDescent="0.25">
      <c r="B6" s="309"/>
      <c r="C6" s="309"/>
      <c r="D6" s="125" t="s">
        <v>421</v>
      </c>
      <c r="E6" s="125" t="s">
        <v>422</v>
      </c>
      <c r="F6" s="125" t="s">
        <v>112</v>
      </c>
      <c r="G6" s="125" t="s">
        <v>421</v>
      </c>
      <c r="H6" s="125" t="s">
        <v>423</v>
      </c>
      <c r="I6" s="125" t="s">
        <v>112</v>
      </c>
      <c r="J6" s="309"/>
    </row>
    <row r="7" spans="2:10" ht="31.5" customHeight="1" x14ac:dyDescent="0.25">
      <c r="B7" s="308" t="s">
        <v>113</v>
      </c>
      <c r="C7" s="308"/>
      <c r="D7" s="130">
        <v>200.74</v>
      </c>
      <c r="E7" s="133">
        <v>97701084</v>
      </c>
      <c r="F7" s="130">
        <f>IFERROR(E7/D7/12,0)</f>
        <v>40558.717744345915</v>
      </c>
      <c r="G7" s="130">
        <v>191.83</v>
      </c>
      <c r="H7" s="133">
        <v>99291741</v>
      </c>
      <c r="I7" s="130">
        <f>IFERROR(H7/G7/12,0)</f>
        <v>43133.564875149874</v>
      </c>
      <c r="J7" s="131">
        <f>IFERROR(I7/F7,0)</f>
        <v>1.063484431313485</v>
      </c>
    </row>
    <row r="8" spans="2:10" ht="15" customHeight="1" x14ac:dyDescent="0.25">
      <c r="B8" s="310" t="s">
        <v>101</v>
      </c>
      <c r="C8" s="132" t="s">
        <v>114</v>
      </c>
      <c r="D8" s="133">
        <v>28.47</v>
      </c>
      <c r="E8" s="133">
        <v>16366846</v>
      </c>
      <c r="F8" s="133">
        <f t="shared" ref="F8:F16" si="0">IFERROR(E8/D8/12,0)</f>
        <v>47906.702962182411</v>
      </c>
      <c r="G8" s="133">
        <v>22.07</v>
      </c>
      <c r="H8" s="133">
        <v>13483375</v>
      </c>
      <c r="I8" s="133">
        <f t="shared" ref="I8:I16" si="1">IFERROR(H8/G8/12,0)</f>
        <v>50911.399335447815</v>
      </c>
      <c r="J8" s="134">
        <f t="shared" ref="J8:J16" si="2">IFERROR(I8/F8,0)</f>
        <v>1.0627197487507607</v>
      </c>
    </row>
    <row r="9" spans="2:10" x14ac:dyDescent="0.25">
      <c r="B9" s="310"/>
      <c r="C9" s="132" t="s">
        <v>115</v>
      </c>
      <c r="D9" s="133">
        <v>0</v>
      </c>
      <c r="E9" s="133">
        <v>0</v>
      </c>
      <c r="F9" s="133">
        <f t="shared" si="0"/>
        <v>0</v>
      </c>
      <c r="G9" s="133">
        <v>0</v>
      </c>
      <c r="H9" s="133">
        <v>0</v>
      </c>
      <c r="I9" s="133">
        <f t="shared" si="1"/>
        <v>0</v>
      </c>
      <c r="J9" s="134">
        <f t="shared" si="2"/>
        <v>0</v>
      </c>
    </row>
    <row r="10" spans="2:10" x14ac:dyDescent="0.25">
      <c r="B10" s="310"/>
      <c r="C10" s="132" t="s">
        <v>116</v>
      </c>
      <c r="D10" s="133">
        <v>0</v>
      </c>
      <c r="E10" s="133">
        <v>0</v>
      </c>
      <c r="F10" s="133">
        <f t="shared" si="0"/>
        <v>0</v>
      </c>
      <c r="G10" s="133">
        <v>7.62</v>
      </c>
      <c r="H10" s="133">
        <v>3632584</v>
      </c>
      <c r="I10" s="133">
        <f t="shared" si="1"/>
        <v>39726.421697287842</v>
      </c>
      <c r="J10" s="134">
        <f t="shared" si="2"/>
        <v>0</v>
      </c>
    </row>
    <row r="11" spans="2:10" x14ac:dyDescent="0.25">
      <c r="B11" s="310"/>
      <c r="C11" s="132" t="s">
        <v>117</v>
      </c>
      <c r="D11" s="133">
        <v>0</v>
      </c>
      <c r="E11" s="133">
        <v>0</v>
      </c>
      <c r="F11" s="133">
        <f t="shared" si="0"/>
        <v>0</v>
      </c>
      <c r="G11" s="133">
        <v>0</v>
      </c>
      <c r="H11" s="133">
        <v>0</v>
      </c>
      <c r="I11" s="133">
        <f t="shared" si="1"/>
        <v>0</v>
      </c>
      <c r="J11" s="134">
        <f t="shared" si="2"/>
        <v>0</v>
      </c>
    </row>
    <row r="12" spans="2:10" x14ac:dyDescent="0.25">
      <c r="B12" s="310"/>
      <c r="C12" s="132" t="s">
        <v>118</v>
      </c>
      <c r="D12" s="133">
        <v>17.88</v>
      </c>
      <c r="E12" s="133">
        <v>11214821</v>
      </c>
      <c r="F12" s="133">
        <f t="shared" si="0"/>
        <v>52268.927106636838</v>
      </c>
      <c r="G12" s="133">
        <v>16.96</v>
      </c>
      <c r="H12" s="133">
        <v>11080299</v>
      </c>
      <c r="I12" s="133">
        <f t="shared" si="1"/>
        <v>54443.293042452831</v>
      </c>
      <c r="J12" s="134">
        <f t="shared" si="2"/>
        <v>1.0415995899701547</v>
      </c>
    </row>
    <row r="13" spans="2:10" ht="35.25" customHeight="1" x14ac:dyDescent="0.25">
      <c r="B13" s="308" t="s">
        <v>119</v>
      </c>
      <c r="C13" s="308"/>
      <c r="D13" s="130">
        <v>0</v>
      </c>
      <c r="E13" s="133">
        <v>0</v>
      </c>
      <c r="F13" s="130">
        <f t="shared" si="0"/>
        <v>0</v>
      </c>
      <c r="G13" s="130">
        <v>0</v>
      </c>
      <c r="H13" s="133">
        <v>0</v>
      </c>
      <c r="I13" s="130">
        <f t="shared" si="1"/>
        <v>0</v>
      </c>
      <c r="J13" s="131">
        <f t="shared" si="2"/>
        <v>0</v>
      </c>
    </row>
    <row r="14" spans="2:10" ht="35.25" customHeight="1" x14ac:dyDescent="0.25">
      <c r="B14" s="308" t="s">
        <v>120</v>
      </c>
      <c r="C14" s="308"/>
      <c r="D14" s="130">
        <v>0</v>
      </c>
      <c r="E14" s="133">
        <v>0</v>
      </c>
      <c r="F14" s="130">
        <f t="shared" si="0"/>
        <v>0</v>
      </c>
      <c r="G14" s="130">
        <v>0</v>
      </c>
      <c r="H14" s="133">
        <v>0</v>
      </c>
      <c r="I14" s="130">
        <f t="shared" si="1"/>
        <v>0</v>
      </c>
      <c r="J14" s="131">
        <f t="shared" si="2"/>
        <v>0</v>
      </c>
    </row>
    <row r="15" spans="2:10" ht="35.25" customHeight="1" x14ac:dyDescent="0.25">
      <c r="B15" s="308" t="s">
        <v>121</v>
      </c>
      <c r="C15" s="308"/>
      <c r="D15" s="130">
        <v>0</v>
      </c>
      <c r="E15" s="133">
        <v>0</v>
      </c>
      <c r="F15" s="130">
        <f t="shared" si="0"/>
        <v>0</v>
      </c>
      <c r="G15" s="130">
        <v>0</v>
      </c>
      <c r="H15" s="133">
        <v>0</v>
      </c>
      <c r="I15" s="130">
        <f t="shared" si="1"/>
        <v>0</v>
      </c>
      <c r="J15" s="131">
        <f t="shared" si="2"/>
        <v>0</v>
      </c>
    </row>
    <row r="16" spans="2:10" ht="35.25" customHeight="1" x14ac:dyDescent="0.25">
      <c r="B16" s="308" t="s">
        <v>424</v>
      </c>
      <c r="C16" s="308"/>
      <c r="D16" s="130">
        <v>71.239999999999995</v>
      </c>
      <c r="E16" s="133">
        <v>165772097</v>
      </c>
      <c r="F16" s="130">
        <f t="shared" si="0"/>
        <v>193912.70938611266</v>
      </c>
      <c r="G16" s="130">
        <v>63.92</v>
      </c>
      <c r="H16" s="133">
        <v>160816390</v>
      </c>
      <c r="I16" s="130">
        <f t="shared" si="1"/>
        <v>209658.41416353776</v>
      </c>
      <c r="J16" s="131">
        <f t="shared" si="2"/>
        <v>1.0811999627423738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0E46-3942-419E-806B-7F5FFD4C04C0}">
  <sheetPr>
    <pageSetUpPr fitToPage="1"/>
  </sheetPr>
  <dimension ref="B2:M16"/>
  <sheetViews>
    <sheetView workbookViewId="0">
      <selection activeCell="J35" sqref="J35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280" t="s">
        <v>463</v>
      </c>
      <c r="C2" s="280"/>
      <c r="D2" s="280"/>
      <c r="E2" s="280"/>
      <c r="F2" s="280"/>
      <c r="G2" s="280"/>
      <c r="H2" s="280"/>
      <c r="I2" s="280"/>
      <c r="J2" s="280"/>
    </row>
    <row r="4" spans="2:13" ht="36.75" customHeight="1" x14ac:dyDescent="0.25">
      <c r="B4" s="300" t="s">
        <v>425</v>
      </c>
      <c r="C4" s="300"/>
      <c r="D4" s="300"/>
      <c r="E4" s="300"/>
      <c r="F4" s="300"/>
      <c r="G4" s="300"/>
      <c r="H4" s="300"/>
      <c r="I4" s="300"/>
      <c r="J4" s="300"/>
      <c r="K4" s="117"/>
      <c r="L4" s="117"/>
      <c r="M4" s="117"/>
    </row>
    <row r="5" spans="2:13" x14ac:dyDescent="0.25">
      <c r="B5" s="309" t="s">
        <v>111</v>
      </c>
      <c r="C5" s="309"/>
      <c r="D5" s="309">
        <v>2023</v>
      </c>
      <c r="E5" s="309"/>
      <c r="F5" s="309"/>
      <c r="G5" s="309">
        <v>2024</v>
      </c>
      <c r="H5" s="309"/>
      <c r="I5" s="309"/>
      <c r="J5" s="309" t="s">
        <v>426</v>
      </c>
    </row>
    <row r="6" spans="2:13" ht="63.75" x14ac:dyDescent="0.25">
      <c r="B6" s="309"/>
      <c r="C6" s="309"/>
      <c r="D6" s="125" t="s">
        <v>427</v>
      </c>
      <c r="E6" s="125" t="s">
        <v>421</v>
      </c>
      <c r="F6" s="125" t="s">
        <v>428</v>
      </c>
      <c r="G6" s="125" t="s">
        <v>427</v>
      </c>
      <c r="H6" s="125" t="s">
        <v>421</v>
      </c>
      <c r="I6" s="125" t="s">
        <v>428</v>
      </c>
      <c r="J6" s="309"/>
    </row>
    <row r="7" spans="2:13" ht="36" customHeight="1" x14ac:dyDescent="0.25">
      <c r="B7" s="308" t="s">
        <v>113</v>
      </c>
      <c r="C7" s="308"/>
      <c r="D7" s="135">
        <v>227</v>
      </c>
      <c r="E7" s="135">
        <v>200.74</v>
      </c>
      <c r="F7" s="136">
        <f>D7-E7</f>
        <v>26.259999999999991</v>
      </c>
      <c r="G7" s="135">
        <v>215</v>
      </c>
      <c r="H7" s="135">
        <v>191.83</v>
      </c>
      <c r="I7" s="136">
        <f>G7-H7</f>
        <v>23.169999999999987</v>
      </c>
      <c r="J7" s="135">
        <f>H7-E7</f>
        <v>-8.9099999999999966</v>
      </c>
    </row>
    <row r="8" spans="2:13" ht="15" customHeight="1" x14ac:dyDescent="0.25">
      <c r="B8" s="311" t="s">
        <v>101</v>
      </c>
      <c r="C8" s="132" t="s">
        <v>114</v>
      </c>
      <c r="D8" s="135">
        <v>29</v>
      </c>
      <c r="E8" s="135">
        <v>28.47</v>
      </c>
      <c r="F8" s="136">
        <f t="shared" ref="F8:F16" si="0">D8-E8</f>
        <v>0.53000000000000114</v>
      </c>
      <c r="G8" s="135">
        <v>24</v>
      </c>
      <c r="H8" s="135">
        <v>22.07</v>
      </c>
      <c r="I8" s="136">
        <f t="shared" ref="I8:I16" si="1">G8-H8</f>
        <v>1.9299999999999997</v>
      </c>
      <c r="J8" s="135">
        <f t="shared" ref="J8:J16" si="2">H8-E8</f>
        <v>-6.3999999999999986</v>
      </c>
    </row>
    <row r="9" spans="2:13" x14ac:dyDescent="0.25">
      <c r="B9" s="312"/>
      <c r="C9" s="132" t="s">
        <v>115</v>
      </c>
      <c r="D9" s="135">
        <v>0</v>
      </c>
      <c r="E9" s="135">
        <v>0</v>
      </c>
      <c r="F9" s="136">
        <f t="shared" si="0"/>
        <v>0</v>
      </c>
      <c r="G9" s="135">
        <v>0</v>
      </c>
      <c r="H9" s="135">
        <v>0</v>
      </c>
      <c r="I9" s="136">
        <f t="shared" si="1"/>
        <v>0</v>
      </c>
      <c r="J9" s="135">
        <f t="shared" si="2"/>
        <v>0</v>
      </c>
    </row>
    <row r="10" spans="2:13" x14ac:dyDescent="0.25">
      <c r="B10" s="312"/>
      <c r="C10" s="132" t="s">
        <v>116</v>
      </c>
      <c r="D10" s="135">
        <v>13</v>
      </c>
      <c r="E10" s="135">
        <v>0</v>
      </c>
      <c r="F10" s="136">
        <f t="shared" si="0"/>
        <v>13</v>
      </c>
      <c r="G10" s="135">
        <v>12</v>
      </c>
      <c r="H10" s="135">
        <v>7.62</v>
      </c>
      <c r="I10" s="136">
        <f t="shared" si="1"/>
        <v>4.38</v>
      </c>
      <c r="J10" s="135">
        <f t="shared" si="2"/>
        <v>7.62</v>
      </c>
    </row>
    <row r="11" spans="2:13" x14ac:dyDescent="0.25">
      <c r="B11" s="312"/>
      <c r="C11" s="132" t="s">
        <v>117</v>
      </c>
      <c r="D11" s="135">
        <v>0</v>
      </c>
      <c r="E11" s="135">
        <v>0</v>
      </c>
      <c r="F11" s="136">
        <f t="shared" si="0"/>
        <v>0</v>
      </c>
      <c r="G11" s="135">
        <v>0</v>
      </c>
      <c r="H11" s="135">
        <v>0</v>
      </c>
      <c r="I11" s="136">
        <f t="shared" si="1"/>
        <v>0</v>
      </c>
      <c r="J11" s="135">
        <f t="shared" si="2"/>
        <v>0</v>
      </c>
    </row>
    <row r="12" spans="2:13" x14ac:dyDescent="0.25">
      <c r="B12" s="313"/>
      <c r="C12" s="132" t="s">
        <v>118</v>
      </c>
      <c r="D12" s="135">
        <v>18</v>
      </c>
      <c r="E12" s="135">
        <v>17.88</v>
      </c>
      <c r="F12" s="136">
        <f t="shared" si="0"/>
        <v>0.12000000000000099</v>
      </c>
      <c r="G12" s="135">
        <v>18</v>
      </c>
      <c r="H12" s="135">
        <v>16.96</v>
      </c>
      <c r="I12" s="136">
        <f t="shared" si="1"/>
        <v>1.0399999999999991</v>
      </c>
      <c r="J12" s="135">
        <f t="shared" si="2"/>
        <v>-0.91999999999999815</v>
      </c>
    </row>
    <row r="13" spans="2:13" ht="45" customHeight="1" x14ac:dyDescent="0.25">
      <c r="B13" s="308" t="s">
        <v>119</v>
      </c>
      <c r="C13" s="308"/>
      <c r="D13" s="135">
        <v>0</v>
      </c>
      <c r="E13" s="135">
        <v>0</v>
      </c>
      <c r="F13" s="136">
        <f t="shared" si="0"/>
        <v>0</v>
      </c>
      <c r="G13" s="135">
        <v>0</v>
      </c>
      <c r="H13" s="135">
        <v>0</v>
      </c>
      <c r="I13" s="136">
        <f t="shared" si="1"/>
        <v>0</v>
      </c>
      <c r="J13" s="135">
        <f t="shared" si="2"/>
        <v>0</v>
      </c>
    </row>
    <row r="14" spans="2:13" ht="45" customHeight="1" x14ac:dyDescent="0.25">
      <c r="B14" s="308" t="s">
        <v>120</v>
      </c>
      <c r="C14" s="308"/>
      <c r="D14" s="135">
        <v>0</v>
      </c>
      <c r="E14" s="135">
        <v>0</v>
      </c>
      <c r="F14" s="136">
        <f t="shared" si="0"/>
        <v>0</v>
      </c>
      <c r="G14" s="135">
        <v>0</v>
      </c>
      <c r="H14" s="135">
        <v>0</v>
      </c>
      <c r="I14" s="136">
        <f t="shared" si="1"/>
        <v>0</v>
      </c>
      <c r="J14" s="135">
        <f t="shared" si="2"/>
        <v>0</v>
      </c>
    </row>
    <row r="15" spans="2:13" ht="45" customHeight="1" x14ac:dyDescent="0.25">
      <c r="B15" s="308" t="s">
        <v>121</v>
      </c>
      <c r="C15" s="308"/>
      <c r="D15" s="135">
        <v>0</v>
      </c>
      <c r="E15" s="135">
        <v>0</v>
      </c>
      <c r="F15" s="136">
        <f t="shared" si="0"/>
        <v>0</v>
      </c>
      <c r="G15" s="135">
        <v>0</v>
      </c>
      <c r="H15" s="135">
        <v>0</v>
      </c>
      <c r="I15" s="136">
        <f t="shared" si="1"/>
        <v>0</v>
      </c>
      <c r="J15" s="135">
        <f t="shared" si="2"/>
        <v>0</v>
      </c>
    </row>
    <row r="16" spans="2:13" ht="45" customHeight="1" x14ac:dyDescent="0.25">
      <c r="B16" s="308" t="s">
        <v>122</v>
      </c>
      <c r="C16" s="308"/>
      <c r="D16" s="135">
        <v>74</v>
      </c>
      <c r="E16" s="135">
        <v>71.239999999999995</v>
      </c>
      <c r="F16" s="136">
        <f t="shared" si="0"/>
        <v>2.7600000000000051</v>
      </c>
      <c r="G16" s="135">
        <v>74</v>
      </c>
      <c r="H16" s="135">
        <v>63.92</v>
      </c>
      <c r="I16" s="136">
        <f t="shared" si="1"/>
        <v>10.079999999999998</v>
      </c>
      <c r="J16" s="135">
        <f t="shared" si="2"/>
        <v>-7.3199999999999932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C74C-1F66-42FC-8BB2-ED3594086CBF}">
  <sheetPr>
    <tabColor rgb="FFFFC000"/>
    <pageSetUpPr fitToPage="1"/>
  </sheetPr>
  <dimension ref="A2:Y23"/>
  <sheetViews>
    <sheetView zoomScale="80" zoomScaleNormal="80" workbookViewId="0">
      <selection sqref="A1:J20"/>
    </sheetView>
  </sheetViews>
  <sheetFormatPr defaultRowHeight="15" x14ac:dyDescent="0.25"/>
  <cols>
    <col min="2" max="2" width="29.85546875" customWidth="1"/>
    <col min="3" max="6" width="16.42578125" customWidth="1"/>
    <col min="7" max="7" width="20.140625" bestFit="1" customWidth="1"/>
    <col min="8" max="8" width="16.42578125" customWidth="1"/>
    <col min="9" max="9" width="42" customWidth="1"/>
    <col min="10" max="10" width="5.28515625" bestFit="1" customWidth="1"/>
    <col min="11" max="14" width="14.28515625" customWidth="1"/>
    <col min="15" max="15" width="18.140625" bestFit="1" customWidth="1"/>
    <col min="16" max="16" width="18.85546875" bestFit="1" customWidth="1"/>
    <col min="17" max="17" width="16.7109375" customWidth="1"/>
    <col min="18" max="18" width="18.5703125" customWidth="1"/>
    <col min="19" max="19" width="5.28515625" bestFit="1" customWidth="1"/>
    <col min="20" max="24" width="14.28515625" customWidth="1"/>
    <col min="25" max="25" width="17.85546875" bestFit="1" customWidth="1"/>
    <col min="26" max="26" width="14.7109375" customWidth="1"/>
    <col min="27" max="27" width="21" customWidth="1"/>
  </cols>
  <sheetData>
    <row r="2" spans="1:25" x14ac:dyDescent="0.25">
      <c r="A2" s="280" t="s">
        <v>464</v>
      </c>
      <c r="B2" s="280"/>
      <c r="C2" s="280"/>
      <c r="D2" s="280"/>
      <c r="E2" s="280"/>
      <c r="F2" s="280"/>
      <c r="G2" s="280"/>
      <c r="H2" s="280"/>
      <c r="I2" s="280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</row>
    <row r="4" spans="1:25" s="46" customFormat="1" ht="90" x14ac:dyDescent="0.25">
      <c r="A4" s="43"/>
      <c r="B4" s="316" t="s">
        <v>486</v>
      </c>
      <c r="C4" s="44" t="s">
        <v>133</v>
      </c>
      <c r="D4" s="45" t="s">
        <v>128</v>
      </c>
      <c r="E4" s="45" t="s">
        <v>129</v>
      </c>
      <c r="F4" s="45" t="s">
        <v>130</v>
      </c>
      <c r="G4" s="315" t="s">
        <v>131</v>
      </c>
      <c r="H4" s="315" t="s">
        <v>485</v>
      </c>
      <c r="I4" s="315" t="s">
        <v>344</v>
      </c>
      <c r="J4" s="43"/>
      <c r="S4" s="43"/>
    </row>
    <row r="5" spans="1:25" s="46" customFormat="1" x14ac:dyDescent="0.25">
      <c r="A5" s="47"/>
      <c r="B5" s="316"/>
      <c r="C5" s="48" t="s">
        <v>132</v>
      </c>
      <c r="D5" s="48" t="s">
        <v>132</v>
      </c>
      <c r="E5" s="48" t="s">
        <v>132</v>
      </c>
      <c r="F5" s="48" t="s">
        <v>132</v>
      </c>
      <c r="G5" s="315"/>
      <c r="H5" s="315"/>
      <c r="I5" s="315"/>
      <c r="J5" s="47"/>
      <c r="S5" s="47"/>
    </row>
    <row r="6" spans="1:25" ht="30" x14ac:dyDescent="0.25">
      <c r="B6" s="42" t="s">
        <v>573</v>
      </c>
      <c r="C6" s="202">
        <v>123</v>
      </c>
      <c r="D6" s="202">
        <v>0</v>
      </c>
      <c r="E6" s="202">
        <v>23</v>
      </c>
      <c r="F6" s="202">
        <v>100</v>
      </c>
      <c r="G6" s="233" t="s">
        <v>490</v>
      </c>
      <c r="H6" s="231"/>
      <c r="I6" s="232" t="s">
        <v>577</v>
      </c>
    </row>
    <row r="9" spans="1:25" ht="90" x14ac:dyDescent="0.25">
      <c r="B9" s="316" t="s">
        <v>134</v>
      </c>
      <c r="C9" s="44" t="s">
        <v>133</v>
      </c>
      <c r="D9" s="45" t="s">
        <v>128</v>
      </c>
      <c r="E9" s="45" t="s">
        <v>129</v>
      </c>
      <c r="F9" s="45" t="s">
        <v>130</v>
      </c>
      <c r="G9" s="315" t="s">
        <v>131</v>
      </c>
      <c r="H9" s="315" t="s">
        <v>485</v>
      </c>
      <c r="I9" s="315" t="s">
        <v>344</v>
      </c>
    </row>
    <row r="10" spans="1:25" x14ac:dyDescent="0.25">
      <c r="B10" s="316"/>
      <c r="C10" s="48" t="s">
        <v>132</v>
      </c>
      <c r="D10" s="48" t="s">
        <v>132</v>
      </c>
      <c r="E10" s="48" t="s">
        <v>132</v>
      </c>
      <c r="F10" s="48" t="s">
        <v>132</v>
      </c>
      <c r="G10" s="315"/>
      <c r="H10" s="315"/>
      <c r="I10" s="315"/>
    </row>
    <row r="11" spans="1:25" ht="45" x14ac:dyDescent="0.25">
      <c r="B11" s="42" t="s">
        <v>573</v>
      </c>
      <c r="C11" s="202">
        <v>150</v>
      </c>
      <c r="D11" s="202">
        <v>0</v>
      </c>
      <c r="E11" s="202">
        <v>66</v>
      </c>
      <c r="F11" s="202">
        <v>80.55</v>
      </c>
      <c r="G11" s="233" t="s">
        <v>381</v>
      </c>
      <c r="H11" s="152"/>
      <c r="I11" s="230" t="s">
        <v>578</v>
      </c>
    </row>
    <row r="12" spans="1:25" x14ac:dyDescent="0.25">
      <c r="B12" s="226"/>
      <c r="C12" s="227"/>
      <c r="D12" s="227"/>
      <c r="E12" s="227"/>
      <c r="F12" s="227"/>
      <c r="G12" s="228"/>
      <c r="H12" s="228"/>
      <c r="I12" s="228"/>
    </row>
    <row r="13" spans="1:25" x14ac:dyDescent="0.25">
      <c r="B13" s="226"/>
      <c r="C13" s="227"/>
      <c r="D13" s="227"/>
      <c r="E13" s="227"/>
      <c r="F13" s="227"/>
      <c r="G13" s="228"/>
      <c r="H13" s="228"/>
      <c r="I13" s="228"/>
    </row>
    <row r="14" spans="1:25" ht="90" x14ac:dyDescent="0.25">
      <c r="B14" s="316" t="s">
        <v>532</v>
      </c>
      <c r="C14" s="44" t="s">
        <v>133</v>
      </c>
      <c r="D14" s="45" t="s">
        <v>128</v>
      </c>
      <c r="E14" s="45" t="s">
        <v>129</v>
      </c>
      <c r="F14" s="45" t="s">
        <v>130</v>
      </c>
      <c r="G14" s="315" t="s">
        <v>131</v>
      </c>
      <c r="H14" s="315" t="s">
        <v>485</v>
      </c>
      <c r="I14" s="315" t="s">
        <v>344</v>
      </c>
    </row>
    <row r="15" spans="1:25" x14ac:dyDescent="0.25">
      <c r="B15" s="316"/>
      <c r="C15" s="48" t="s">
        <v>132</v>
      </c>
      <c r="D15" s="48" t="s">
        <v>132</v>
      </c>
      <c r="E15" s="48" t="s">
        <v>132</v>
      </c>
      <c r="F15" s="48" t="s">
        <v>132</v>
      </c>
      <c r="G15" s="315"/>
      <c r="H15" s="315"/>
      <c r="I15" s="315"/>
    </row>
    <row r="16" spans="1:25" x14ac:dyDescent="0.25">
      <c r="B16" s="42" t="s">
        <v>573</v>
      </c>
      <c r="C16" s="202">
        <v>150</v>
      </c>
      <c r="D16" s="202">
        <v>0</v>
      </c>
      <c r="E16" s="202">
        <v>80</v>
      </c>
      <c r="F16" s="202">
        <v>66.55</v>
      </c>
      <c r="G16" s="233" t="s">
        <v>381</v>
      </c>
      <c r="H16" s="5"/>
      <c r="I16" s="5" t="s">
        <v>576</v>
      </c>
    </row>
    <row r="17" spans="2:9" x14ac:dyDescent="0.25">
      <c r="B17" s="226"/>
      <c r="C17" s="227"/>
      <c r="D17" s="227"/>
      <c r="E17" s="227"/>
      <c r="F17" s="227"/>
      <c r="G17" s="228"/>
      <c r="H17" s="228"/>
      <c r="I17" s="228"/>
    </row>
    <row r="18" spans="2:9" x14ac:dyDescent="0.25">
      <c r="B18" s="117" t="s">
        <v>488</v>
      </c>
    </row>
    <row r="19" spans="2:9" x14ac:dyDescent="0.25">
      <c r="B19" t="s">
        <v>489</v>
      </c>
    </row>
    <row r="20" spans="2:9" ht="63" customHeight="1" x14ac:dyDescent="0.25">
      <c r="B20" s="314" t="s">
        <v>487</v>
      </c>
      <c r="C20" s="314"/>
      <c r="D20" s="314"/>
      <c r="E20" s="314"/>
      <c r="F20" s="314"/>
      <c r="G20" s="314"/>
      <c r="H20" s="314"/>
      <c r="I20" s="314"/>
    </row>
    <row r="23" spans="2:9" x14ac:dyDescent="0.25">
      <c r="B23" s="183"/>
    </row>
  </sheetData>
  <mergeCells count="14">
    <mergeCell ref="B20:I20"/>
    <mergeCell ref="A2:I2"/>
    <mergeCell ref="G14:G15"/>
    <mergeCell ref="B4:B5"/>
    <mergeCell ref="G4:G5"/>
    <mergeCell ref="B9:B10"/>
    <mergeCell ref="G9:G10"/>
    <mergeCell ref="B14:B15"/>
    <mergeCell ref="H4:H5"/>
    <mergeCell ref="H9:H10"/>
    <mergeCell ref="H14:H15"/>
    <mergeCell ref="I4:I5"/>
    <mergeCell ref="I9:I10"/>
    <mergeCell ref="I14:I15"/>
  </mergeCells>
  <pageMargins left="0.17" right="0.7" top="0.78740157499999996" bottom="0.78740157499999996" header="0.3" footer="0.3"/>
  <pageSetup paperSize="9" scale="2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626B-521A-49C9-9C5B-754BC5CF4BD4}">
  <sheetPr>
    <tabColor rgb="FFFFC000"/>
    <pageSetUpPr fitToPage="1"/>
  </sheetPr>
  <dimension ref="A1:AD11"/>
  <sheetViews>
    <sheetView workbookViewId="0">
      <selection sqref="A1:X1"/>
    </sheetView>
  </sheetViews>
  <sheetFormatPr defaultRowHeight="15" x14ac:dyDescent="0.25"/>
  <cols>
    <col min="2" max="3" width="22" customWidth="1"/>
    <col min="4" max="4" width="17.42578125" customWidth="1"/>
    <col min="8" max="8" width="13.42578125" customWidth="1"/>
    <col min="9" max="9" width="15.5703125" customWidth="1"/>
    <col min="10" max="10" width="16.140625" customWidth="1"/>
    <col min="11" max="11" width="3.140625" customWidth="1"/>
    <col min="14" max="14" width="16.7109375" customWidth="1"/>
    <col min="18" max="18" width="12.28515625" customWidth="1"/>
    <col min="19" max="19" width="15.7109375" customWidth="1"/>
    <col min="20" max="20" width="12.28515625" customWidth="1"/>
    <col min="21" max="21" width="3" customWidth="1"/>
    <col min="24" max="24" width="13.7109375" customWidth="1"/>
    <col min="28" max="28" width="12.28515625" customWidth="1"/>
    <col min="29" max="29" width="15" customWidth="1"/>
    <col min="30" max="30" width="12.28515625" customWidth="1"/>
  </cols>
  <sheetData>
    <row r="1" spans="1:30" x14ac:dyDescent="0.25">
      <c r="A1" s="280" t="s">
        <v>516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3" spans="1:30" s="46" customFormat="1" ht="90" x14ac:dyDescent="0.25">
      <c r="A3" s="43"/>
      <c r="B3" s="316" t="s">
        <v>486</v>
      </c>
      <c r="C3" s="317" t="s">
        <v>509</v>
      </c>
      <c r="D3" s="44" t="s">
        <v>133</v>
      </c>
      <c r="E3" s="149" t="s">
        <v>128</v>
      </c>
      <c r="F3" s="149" t="s">
        <v>129</v>
      </c>
      <c r="G3" s="149" t="s">
        <v>130</v>
      </c>
      <c r="H3" s="315" t="s">
        <v>131</v>
      </c>
      <c r="I3" s="315" t="s">
        <v>485</v>
      </c>
      <c r="J3" s="315" t="s">
        <v>344</v>
      </c>
      <c r="K3" s="43"/>
      <c r="L3" s="316" t="s">
        <v>134</v>
      </c>
      <c r="M3" s="317" t="s">
        <v>509</v>
      </c>
      <c r="N3" s="44" t="s">
        <v>133</v>
      </c>
      <c r="O3" s="149" t="s">
        <v>128</v>
      </c>
      <c r="P3" s="149" t="s">
        <v>129</v>
      </c>
      <c r="Q3" s="149" t="s">
        <v>130</v>
      </c>
      <c r="R3" s="315" t="s">
        <v>131</v>
      </c>
      <c r="S3" s="315" t="s">
        <v>485</v>
      </c>
      <c r="T3" s="315" t="s">
        <v>344</v>
      </c>
      <c r="U3" s="43"/>
      <c r="V3" s="316" t="s">
        <v>127</v>
      </c>
      <c r="W3" s="317" t="s">
        <v>509</v>
      </c>
      <c r="X3" s="44" t="s">
        <v>133</v>
      </c>
      <c r="Y3" s="149" t="s">
        <v>128</v>
      </c>
      <c r="Z3" s="149" t="s">
        <v>129</v>
      </c>
      <c r="AA3" s="149" t="s">
        <v>130</v>
      </c>
      <c r="AB3" s="315" t="s">
        <v>131</v>
      </c>
      <c r="AC3" s="315" t="s">
        <v>485</v>
      </c>
      <c r="AD3" s="315" t="s">
        <v>344</v>
      </c>
    </row>
    <row r="4" spans="1:30" s="46" customFormat="1" x14ac:dyDescent="0.25">
      <c r="A4" s="47"/>
      <c r="B4" s="316"/>
      <c r="C4" s="318"/>
      <c r="D4" s="48" t="s">
        <v>132</v>
      </c>
      <c r="E4" s="48" t="s">
        <v>132</v>
      </c>
      <c r="F4" s="48" t="s">
        <v>132</v>
      </c>
      <c r="G4" s="48" t="s">
        <v>132</v>
      </c>
      <c r="H4" s="315"/>
      <c r="I4" s="315"/>
      <c r="J4" s="315"/>
      <c r="K4" s="47"/>
      <c r="L4" s="316"/>
      <c r="M4" s="318"/>
      <c r="N4" s="48" t="s">
        <v>132</v>
      </c>
      <c r="O4" s="48" t="s">
        <v>132</v>
      </c>
      <c r="P4" s="48" t="s">
        <v>132</v>
      </c>
      <c r="Q4" s="48" t="s">
        <v>132</v>
      </c>
      <c r="R4" s="315"/>
      <c r="S4" s="315"/>
      <c r="T4" s="315"/>
      <c r="U4" s="47"/>
      <c r="V4" s="316"/>
      <c r="W4" s="318"/>
      <c r="X4" s="48" t="s">
        <v>132</v>
      </c>
      <c r="Y4" s="48" t="s">
        <v>132</v>
      </c>
      <c r="Z4" s="48" t="s">
        <v>132</v>
      </c>
      <c r="AA4" s="48" t="s">
        <v>132</v>
      </c>
      <c r="AB4" s="315"/>
      <c r="AC4" s="315"/>
      <c r="AD4" s="315"/>
    </row>
    <row r="5" spans="1:30" x14ac:dyDescent="0.25">
      <c r="A5" s="180"/>
      <c r="B5" s="181" t="s">
        <v>80</v>
      </c>
      <c r="C5" s="181" t="s">
        <v>511</v>
      </c>
      <c r="D5" s="181"/>
      <c r="E5" s="181"/>
      <c r="F5" s="181"/>
      <c r="G5" s="181"/>
      <c r="H5" s="182"/>
      <c r="I5" s="182"/>
      <c r="J5" s="182"/>
      <c r="K5" s="180"/>
      <c r="L5" s="181"/>
      <c r="M5" s="181"/>
      <c r="N5" s="181"/>
      <c r="O5" s="181"/>
      <c r="P5" s="181"/>
      <c r="Q5" s="181"/>
      <c r="R5" s="182"/>
      <c r="S5" s="182"/>
      <c r="T5" s="182"/>
      <c r="U5" s="180"/>
      <c r="V5" s="181"/>
      <c r="W5" s="181"/>
      <c r="X5" s="181"/>
      <c r="Y5" s="181"/>
      <c r="Z5" s="181"/>
      <c r="AA5" s="181"/>
      <c r="AB5" s="182"/>
      <c r="AC5" s="182"/>
      <c r="AD5" s="182"/>
    </row>
    <row r="6" spans="1:30" x14ac:dyDescent="0.25">
      <c r="A6" s="180"/>
      <c r="B6" s="181" t="s">
        <v>80</v>
      </c>
      <c r="C6" s="181" t="s">
        <v>510</v>
      </c>
      <c r="D6" s="181"/>
      <c r="E6" s="181"/>
      <c r="F6" s="181"/>
      <c r="G6" s="181"/>
      <c r="H6" s="182"/>
      <c r="I6" s="182"/>
      <c r="J6" s="182"/>
      <c r="K6" s="180"/>
      <c r="L6" s="181"/>
      <c r="M6" s="181"/>
      <c r="N6" s="181"/>
      <c r="O6" s="181"/>
      <c r="P6" s="181"/>
      <c r="Q6" s="181"/>
      <c r="R6" s="182"/>
      <c r="S6" s="182"/>
      <c r="T6" s="182"/>
      <c r="U6" s="180"/>
      <c r="V6" s="181"/>
      <c r="W6" s="181"/>
      <c r="X6" s="181"/>
      <c r="Y6" s="181"/>
      <c r="Z6" s="181"/>
      <c r="AA6" s="181"/>
      <c r="AB6" s="182"/>
      <c r="AC6" s="182"/>
      <c r="AD6" s="182"/>
    </row>
    <row r="7" spans="1:30" x14ac:dyDescent="0.25">
      <c r="A7" s="180"/>
      <c r="B7" s="181" t="s">
        <v>80</v>
      </c>
      <c r="C7" s="181" t="s">
        <v>512</v>
      </c>
      <c r="D7" s="181"/>
      <c r="E7" s="181"/>
      <c r="F7" s="181"/>
      <c r="G7" s="181"/>
      <c r="H7" s="182"/>
      <c r="I7" s="182"/>
      <c r="J7" s="182"/>
      <c r="K7" s="180"/>
      <c r="L7" s="181"/>
      <c r="M7" s="181"/>
      <c r="N7" s="181"/>
      <c r="O7" s="181"/>
      <c r="P7" s="181"/>
      <c r="Q7" s="181"/>
      <c r="R7" s="182"/>
      <c r="S7" s="182"/>
      <c r="T7" s="182"/>
      <c r="U7" s="180"/>
      <c r="V7" s="181"/>
      <c r="W7" s="181"/>
      <c r="X7" s="181"/>
      <c r="Y7" s="181"/>
      <c r="Z7" s="181"/>
      <c r="AA7" s="181"/>
      <c r="AB7" s="182"/>
      <c r="AC7" s="182"/>
      <c r="AD7" s="182"/>
    </row>
    <row r="8" spans="1:30" x14ac:dyDescent="0.25">
      <c r="A8" s="180"/>
      <c r="B8" s="181" t="s">
        <v>80</v>
      </c>
      <c r="C8" s="181" t="s">
        <v>513</v>
      </c>
      <c r="D8" s="181"/>
      <c r="E8" s="181"/>
      <c r="F8" s="181"/>
      <c r="G8" s="181"/>
      <c r="H8" s="182"/>
      <c r="I8" s="182"/>
      <c r="J8" s="182"/>
      <c r="K8" s="180"/>
      <c r="L8" s="181"/>
      <c r="M8" s="181"/>
      <c r="N8" s="181"/>
      <c r="O8" s="181"/>
      <c r="P8" s="181"/>
      <c r="Q8" s="181"/>
      <c r="R8" s="182"/>
      <c r="S8" s="182"/>
      <c r="T8" s="182"/>
      <c r="U8" s="180"/>
      <c r="V8" s="181"/>
      <c r="W8" s="181"/>
      <c r="X8" s="181"/>
      <c r="Y8" s="181"/>
      <c r="Z8" s="181"/>
      <c r="AA8" s="181"/>
      <c r="AB8" s="182"/>
      <c r="AC8" s="182"/>
      <c r="AD8" s="182"/>
    </row>
    <row r="9" spans="1:30" x14ac:dyDescent="0.25">
      <c r="A9" s="180"/>
      <c r="B9" s="181"/>
      <c r="C9" s="181"/>
      <c r="D9" s="181"/>
      <c r="E9" s="181"/>
      <c r="F9" s="181"/>
      <c r="G9" s="181"/>
      <c r="H9" s="182"/>
      <c r="I9" s="182"/>
      <c r="J9" s="182"/>
      <c r="K9" s="180"/>
      <c r="L9" s="181"/>
      <c r="M9" s="181"/>
      <c r="N9" s="181"/>
      <c r="O9" s="181"/>
      <c r="P9" s="181"/>
      <c r="Q9" s="181"/>
      <c r="R9" s="182"/>
      <c r="S9" s="182"/>
      <c r="T9" s="182"/>
      <c r="U9" s="180"/>
      <c r="V9" s="181"/>
      <c r="W9" s="181"/>
      <c r="X9" s="181"/>
      <c r="Y9" s="181"/>
      <c r="Z9" s="181"/>
      <c r="AA9" s="181"/>
      <c r="AB9" s="182"/>
      <c r="AC9" s="182"/>
      <c r="AD9" s="182"/>
    </row>
    <row r="11" spans="1:30" x14ac:dyDescent="0.25">
      <c r="B11" s="234" t="s">
        <v>579</v>
      </c>
    </row>
  </sheetData>
  <mergeCells count="16">
    <mergeCell ref="AC3:AC4"/>
    <mergeCell ref="AD3:AD4"/>
    <mergeCell ref="W3:W4"/>
    <mergeCell ref="B3:B4"/>
    <mergeCell ref="H3:H4"/>
    <mergeCell ref="I3:I4"/>
    <mergeCell ref="J3:J4"/>
    <mergeCell ref="L3:L4"/>
    <mergeCell ref="R3:R4"/>
    <mergeCell ref="M3:M4"/>
    <mergeCell ref="C3:C4"/>
    <mergeCell ref="A1:X1"/>
    <mergeCell ref="S3:S4"/>
    <mergeCell ref="T3:T4"/>
    <mergeCell ref="V3:V4"/>
    <mergeCell ref="AB3:AB4"/>
  </mergeCells>
  <pageMargins left="0.7" right="0.7" top="0.78740157499999996" bottom="0.78740157499999996" header="0.3" footer="0.3"/>
  <pageSetup paperSize="9" scale="3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49E-F949-48CC-8486-EC40E8FC8F1A}">
  <sheetPr>
    <tabColor rgb="FFFFC000"/>
    <pageSetUpPr fitToPage="1"/>
  </sheetPr>
  <dimension ref="A2:E65"/>
  <sheetViews>
    <sheetView tabSelected="1" zoomScale="70" zoomScaleNormal="70" workbookViewId="0">
      <pane ySplit="4" topLeftCell="A9" activePane="bottomLeft" state="frozen"/>
      <selection pane="bottomLeft" activeCell="I31" sqref="I31"/>
    </sheetView>
  </sheetViews>
  <sheetFormatPr defaultColWidth="9.140625" defaultRowHeight="15" x14ac:dyDescent="0.25"/>
  <cols>
    <col min="1" max="1" width="20.7109375" style="52" customWidth="1"/>
    <col min="2" max="2" width="7.42578125" style="52" customWidth="1"/>
    <col min="3" max="3" width="95.28515625" style="158" customWidth="1"/>
    <col min="4" max="4" width="28" style="50" customWidth="1"/>
    <col min="5" max="5" width="14.85546875" style="50" bestFit="1" customWidth="1"/>
    <col min="6" max="16384" width="9.140625" style="50"/>
  </cols>
  <sheetData>
    <row r="2" spans="1:5" ht="18.75" x14ac:dyDescent="0.3">
      <c r="A2" s="320" t="s">
        <v>492</v>
      </c>
      <c r="B2" s="320"/>
      <c r="C2" s="320"/>
      <c r="D2" s="320"/>
    </row>
    <row r="3" spans="1:5" ht="18.75" x14ac:dyDescent="0.3">
      <c r="A3" s="319" t="s">
        <v>585</v>
      </c>
      <c r="B3" s="319"/>
      <c r="C3" s="319"/>
      <c r="D3" s="319"/>
    </row>
    <row r="4" spans="1:5" ht="30" x14ac:dyDescent="0.25">
      <c r="A4" s="53" t="s">
        <v>135</v>
      </c>
      <c r="B4" s="53" t="s">
        <v>136</v>
      </c>
      <c r="C4" s="155" t="s">
        <v>137</v>
      </c>
      <c r="D4" s="159" t="s">
        <v>493</v>
      </c>
    </row>
    <row r="5" spans="1:5" s="51" customFormat="1" ht="18.75" x14ac:dyDescent="0.3">
      <c r="A5" s="54" t="s">
        <v>138</v>
      </c>
      <c r="B5" s="55">
        <v>2024</v>
      </c>
      <c r="C5" s="156" t="s">
        <v>139</v>
      </c>
      <c r="D5" s="240">
        <v>0</v>
      </c>
    </row>
    <row r="6" spans="1:5" s="51" customFormat="1" ht="18.75" x14ac:dyDescent="0.3">
      <c r="A6" s="54" t="s">
        <v>140</v>
      </c>
      <c r="B6" s="55">
        <v>2024</v>
      </c>
      <c r="C6" s="156" t="s">
        <v>141</v>
      </c>
      <c r="D6" s="240">
        <v>0</v>
      </c>
    </row>
    <row r="7" spans="1:5" s="51" customFormat="1" ht="18.75" x14ac:dyDescent="0.3">
      <c r="A7" s="54" t="s">
        <v>142</v>
      </c>
      <c r="B7" s="55">
        <v>2024</v>
      </c>
      <c r="C7" s="156" t="s">
        <v>143</v>
      </c>
      <c r="D7" s="240">
        <v>0</v>
      </c>
    </row>
    <row r="8" spans="1:5" ht="18.75" x14ac:dyDescent="0.3">
      <c r="A8" s="54" t="s">
        <v>144</v>
      </c>
      <c r="B8" s="55">
        <v>2024</v>
      </c>
      <c r="C8" s="156" t="s">
        <v>145</v>
      </c>
      <c r="D8" s="240">
        <v>0</v>
      </c>
    </row>
    <row r="9" spans="1:5" s="51" customFormat="1" ht="18.75" x14ac:dyDescent="0.3">
      <c r="A9" s="54" t="s">
        <v>494</v>
      </c>
      <c r="B9" s="55">
        <v>2024</v>
      </c>
      <c r="C9" s="156" t="s">
        <v>495</v>
      </c>
      <c r="D9" s="240">
        <v>126973.78</v>
      </c>
    </row>
    <row r="10" spans="1:5" ht="18.75" x14ac:dyDescent="0.3">
      <c r="A10" s="54" t="s">
        <v>496</v>
      </c>
      <c r="B10" s="55">
        <v>2024</v>
      </c>
      <c r="C10" s="156" t="s">
        <v>497</v>
      </c>
      <c r="D10" s="240">
        <v>15147.99</v>
      </c>
    </row>
    <row r="11" spans="1:5" ht="18.75" x14ac:dyDescent="0.3">
      <c r="A11" s="56">
        <v>50111</v>
      </c>
      <c r="B11" s="55">
        <v>2024</v>
      </c>
      <c r="C11" s="157" t="s">
        <v>498</v>
      </c>
      <c r="D11" s="241">
        <v>1107863</v>
      </c>
    </row>
    <row r="12" spans="1:5" ht="18.75" x14ac:dyDescent="0.3">
      <c r="A12" s="54">
        <v>50131</v>
      </c>
      <c r="B12" s="55">
        <v>2024</v>
      </c>
      <c r="C12" s="156" t="s">
        <v>499</v>
      </c>
      <c r="D12" s="240">
        <v>0</v>
      </c>
    </row>
    <row r="13" spans="1:5" ht="18.75" x14ac:dyDescent="0.3">
      <c r="A13" s="54">
        <v>50141</v>
      </c>
      <c r="B13" s="55">
        <v>2024</v>
      </c>
      <c r="C13" s="156" t="s">
        <v>500</v>
      </c>
      <c r="D13" s="240">
        <v>0</v>
      </c>
    </row>
    <row r="14" spans="1:5" ht="18.75" x14ac:dyDescent="0.3">
      <c r="A14" s="54">
        <v>50221</v>
      </c>
      <c r="B14" s="55">
        <v>2024</v>
      </c>
      <c r="C14" s="156" t="s">
        <v>501</v>
      </c>
      <c r="D14" s="240">
        <v>62992</v>
      </c>
    </row>
    <row r="15" spans="1:5" ht="18.75" x14ac:dyDescent="0.3">
      <c r="A15" s="54">
        <v>50290</v>
      </c>
      <c r="B15" s="55">
        <v>2024</v>
      </c>
      <c r="C15" s="156" t="s">
        <v>146</v>
      </c>
      <c r="D15" s="240">
        <v>49405</v>
      </c>
    </row>
    <row r="16" spans="1:5" ht="18.75" x14ac:dyDescent="0.3">
      <c r="A16" s="54">
        <v>50291</v>
      </c>
      <c r="B16" s="55">
        <v>2024</v>
      </c>
      <c r="C16" s="156" t="s">
        <v>147</v>
      </c>
      <c r="D16" s="240">
        <v>147550</v>
      </c>
      <c r="E16" s="242"/>
    </row>
    <row r="17" spans="1:5" ht="18.75" x14ac:dyDescent="0.3">
      <c r="A17" s="54">
        <v>513701</v>
      </c>
      <c r="B17" s="55">
        <v>2024</v>
      </c>
      <c r="C17" s="156" t="s">
        <v>148</v>
      </c>
      <c r="D17" s="240">
        <v>0</v>
      </c>
    </row>
    <row r="18" spans="1:5" s="49" customFormat="1" ht="18.75" x14ac:dyDescent="0.3">
      <c r="A18" s="54">
        <v>513702</v>
      </c>
      <c r="B18" s="55">
        <v>2024</v>
      </c>
      <c r="C18" s="156" t="s">
        <v>149</v>
      </c>
      <c r="D18" s="240">
        <v>62597.7</v>
      </c>
    </row>
    <row r="19" spans="1:5" ht="18.75" x14ac:dyDescent="0.3">
      <c r="A19" s="54">
        <v>513703</v>
      </c>
      <c r="B19" s="55">
        <v>2024</v>
      </c>
      <c r="C19" s="156" t="s">
        <v>150</v>
      </c>
      <c r="D19" s="240">
        <v>65678.539999999994</v>
      </c>
    </row>
    <row r="20" spans="1:5" ht="18.75" x14ac:dyDescent="0.3">
      <c r="A20" s="54">
        <v>513704</v>
      </c>
      <c r="B20" s="55">
        <v>2024</v>
      </c>
      <c r="C20" s="156" t="s">
        <v>151</v>
      </c>
      <c r="D20" s="240">
        <v>18018</v>
      </c>
    </row>
    <row r="21" spans="1:5" ht="18.75" x14ac:dyDescent="0.3">
      <c r="A21" s="54">
        <v>513901</v>
      </c>
      <c r="B21" s="55">
        <v>2024</v>
      </c>
      <c r="C21" s="156" t="s">
        <v>152</v>
      </c>
      <c r="D21" s="240">
        <v>371923.27</v>
      </c>
    </row>
    <row r="22" spans="1:5" ht="18.75" x14ac:dyDescent="0.3">
      <c r="A22" s="54">
        <v>51395</v>
      </c>
      <c r="B22" s="55">
        <v>2024</v>
      </c>
      <c r="C22" s="156" t="s">
        <v>153</v>
      </c>
      <c r="D22" s="240">
        <v>98240</v>
      </c>
    </row>
    <row r="23" spans="1:5" ht="18.75" x14ac:dyDescent="0.3">
      <c r="A23" s="54">
        <v>516201</v>
      </c>
      <c r="B23" s="55">
        <v>2024</v>
      </c>
      <c r="C23" s="156" t="s">
        <v>154</v>
      </c>
      <c r="D23" s="240">
        <v>336485.07</v>
      </c>
    </row>
    <row r="24" spans="1:5" ht="18.75" x14ac:dyDescent="0.3">
      <c r="A24" s="54">
        <v>516202</v>
      </c>
      <c r="B24" s="55">
        <v>2024</v>
      </c>
      <c r="C24" s="156" t="s">
        <v>155</v>
      </c>
      <c r="D24" s="240">
        <v>61880.7</v>
      </c>
    </row>
    <row r="25" spans="1:5" ht="18.75" x14ac:dyDescent="0.3">
      <c r="A25" s="54">
        <v>51630</v>
      </c>
      <c r="B25" s="55">
        <v>2024</v>
      </c>
      <c r="C25" s="156" t="s">
        <v>156</v>
      </c>
      <c r="D25" s="240">
        <v>0</v>
      </c>
    </row>
    <row r="26" spans="1:5" ht="18.75" x14ac:dyDescent="0.3">
      <c r="A26" s="54">
        <v>51631</v>
      </c>
      <c r="B26" s="55">
        <v>2024</v>
      </c>
      <c r="C26" s="156" t="s">
        <v>157</v>
      </c>
      <c r="D26" s="240">
        <v>37091</v>
      </c>
    </row>
    <row r="27" spans="1:5" ht="18.75" x14ac:dyDescent="0.3">
      <c r="A27" s="54">
        <v>51632</v>
      </c>
      <c r="B27" s="55">
        <v>2024</v>
      </c>
      <c r="C27" s="156" t="s">
        <v>158</v>
      </c>
      <c r="D27" s="240">
        <v>9959</v>
      </c>
      <c r="E27" s="242"/>
    </row>
    <row r="28" spans="1:5" ht="18.75" x14ac:dyDescent="0.3">
      <c r="A28" s="54">
        <v>51671</v>
      </c>
      <c r="B28" s="55">
        <v>2024</v>
      </c>
      <c r="C28" s="156" t="s">
        <v>159</v>
      </c>
      <c r="D28" s="240">
        <v>0</v>
      </c>
    </row>
    <row r="29" spans="1:5" ht="18.75" x14ac:dyDescent="0.3">
      <c r="A29" s="54">
        <v>51690</v>
      </c>
      <c r="B29" s="55">
        <v>2024</v>
      </c>
      <c r="C29" s="156" t="s">
        <v>160</v>
      </c>
      <c r="D29" s="240">
        <v>4315788.45</v>
      </c>
    </row>
    <row r="30" spans="1:5" ht="18.75" x14ac:dyDescent="0.3">
      <c r="A30" s="54">
        <v>51691</v>
      </c>
      <c r="B30" s="55">
        <v>2024</v>
      </c>
      <c r="C30" s="156" t="s">
        <v>161</v>
      </c>
      <c r="D30" s="240">
        <v>0</v>
      </c>
    </row>
    <row r="31" spans="1:5" ht="18.75" x14ac:dyDescent="0.3">
      <c r="A31" s="54">
        <v>51692</v>
      </c>
      <c r="B31" s="55">
        <v>2024</v>
      </c>
      <c r="C31" s="156" t="s">
        <v>162</v>
      </c>
      <c r="D31" s="240">
        <v>0</v>
      </c>
    </row>
    <row r="32" spans="1:5" ht="18.75" x14ac:dyDescent="0.3">
      <c r="A32" s="54">
        <v>51693</v>
      </c>
      <c r="B32" s="55">
        <v>2024</v>
      </c>
      <c r="C32" s="156" t="s">
        <v>163</v>
      </c>
      <c r="D32" s="240">
        <v>47291.64</v>
      </c>
    </row>
    <row r="33" spans="1:5" ht="18.75" x14ac:dyDescent="0.3">
      <c r="A33" s="54">
        <v>51694</v>
      </c>
      <c r="B33" s="55">
        <v>2024</v>
      </c>
      <c r="C33" s="156" t="s">
        <v>164</v>
      </c>
      <c r="D33" s="240">
        <v>303984.90999999997</v>
      </c>
    </row>
    <row r="34" spans="1:5" ht="18.75" x14ac:dyDescent="0.3">
      <c r="A34" s="54">
        <v>51710</v>
      </c>
      <c r="B34" s="55">
        <v>2024</v>
      </c>
      <c r="C34" s="156" t="s">
        <v>502</v>
      </c>
      <c r="D34" s="240">
        <v>1316490.56</v>
      </c>
    </row>
    <row r="35" spans="1:5" ht="18.75" x14ac:dyDescent="0.3">
      <c r="A35" s="54">
        <v>51711</v>
      </c>
      <c r="B35" s="55">
        <v>2024</v>
      </c>
      <c r="C35" s="156" t="s">
        <v>165</v>
      </c>
      <c r="D35" s="240">
        <v>0</v>
      </c>
    </row>
    <row r="36" spans="1:5" ht="18.75" x14ac:dyDescent="0.3">
      <c r="A36" s="54">
        <v>51712</v>
      </c>
      <c r="B36" s="55">
        <v>2024</v>
      </c>
      <c r="C36" s="156" t="s">
        <v>166</v>
      </c>
      <c r="D36" s="240">
        <v>278564.55</v>
      </c>
    </row>
    <row r="37" spans="1:5" ht="18.75" x14ac:dyDescent="0.3">
      <c r="A37" s="54">
        <v>51730</v>
      </c>
      <c r="B37" s="55">
        <v>2024</v>
      </c>
      <c r="C37" s="156" t="s">
        <v>167</v>
      </c>
      <c r="D37" s="240">
        <v>378841</v>
      </c>
      <c r="E37" s="242"/>
    </row>
    <row r="38" spans="1:5" ht="18.75" x14ac:dyDescent="0.3">
      <c r="A38" s="54">
        <v>51731</v>
      </c>
      <c r="B38" s="55">
        <v>2024</v>
      </c>
      <c r="C38" s="156" t="s">
        <v>168</v>
      </c>
      <c r="D38" s="240">
        <v>2290.8000000000002</v>
      </c>
    </row>
    <row r="39" spans="1:5" ht="18.75" x14ac:dyDescent="0.3">
      <c r="A39" s="54">
        <v>51920</v>
      </c>
      <c r="B39" s="55">
        <v>2024</v>
      </c>
      <c r="C39" s="156" t="s">
        <v>169</v>
      </c>
      <c r="D39" s="240">
        <v>501052.84</v>
      </c>
    </row>
    <row r="40" spans="1:5" ht="18.75" x14ac:dyDescent="0.3">
      <c r="A40" s="54">
        <v>51921</v>
      </c>
      <c r="B40" s="55">
        <v>2024</v>
      </c>
      <c r="C40" s="156" t="s">
        <v>170</v>
      </c>
      <c r="D40" s="240">
        <v>13557152.119999999</v>
      </c>
    </row>
    <row r="41" spans="1:5" ht="18.75" x14ac:dyDescent="0.3">
      <c r="A41" s="54">
        <v>51922</v>
      </c>
      <c r="B41" s="55">
        <v>2024</v>
      </c>
      <c r="C41" s="156" t="s">
        <v>171</v>
      </c>
      <c r="D41" s="240">
        <v>1061119.51</v>
      </c>
    </row>
    <row r="42" spans="1:5" ht="18.75" x14ac:dyDescent="0.3">
      <c r="A42" s="54">
        <v>51923</v>
      </c>
      <c r="B42" s="55">
        <v>2024</v>
      </c>
      <c r="C42" s="156" t="s">
        <v>172</v>
      </c>
      <c r="D42" s="240">
        <v>1110949.6399999999</v>
      </c>
    </row>
    <row r="43" spans="1:5" ht="18.75" x14ac:dyDescent="0.3">
      <c r="A43" s="54">
        <v>51924</v>
      </c>
      <c r="B43" s="55">
        <v>2024</v>
      </c>
      <c r="C43" s="156" t="s">
        <v>173</v>
      </c>
      <c r="D43" s="240">
        <v>0</v>
      </c>
    </row>
    <row r="44" spans="1:5" ht="18.75" x14ac:dyDescent="0.3">
      <c r="A44" s="54">
        <v>51925</v>
      </c>
      <c r="B44" s="55">
        <v>2024</v>
      </c>
      <c r="C44" s="156" t="s">
        <v>174</v>
      </c>
      <c r="D44" s="240">
        <v>0</v>
      </c>
    </row>
    <row r="45" spans="1:5" ht="18.75" x14ac:dyDescent="0.3">
      <c r="A45" s="54">
        <v>519260</v>
      </c>
      <c r="B45" s="55">
        <v>2024</v>
      </c>
      <c r="C45" s="156" t="s">
        <v>175</v>
      </c>
      <c r="D45" s="240">
        <v>0</v>
      </c>
    </row>
    <row r="46" spans="1:5" ht="18.75" x14ac:dyDescent="0.3">
      <c r="A46" s="54">
        <v>519261</v>
      </c>
      <c r="B46" s="55">
        <v>2024</v>
      </c>
      <c r="C46" s="156" t="s">
        <v>176</v>
      </c>
      <c r="D46" s="240">
        <v>3247675.79</v>
      </c>
    </row>
    <row r="47" spans="1:5" ht="18.75" x14ac:dyDescent="0.3">
      <c r="A47" s="54">
        <v>51927</v>
      </c>
      <c r="B47" s="55">
        <v>2024</v>
      </c>
      <c r="C47" s="156" t="s">
        <v>177</v>
      </c>
      <c r="D47" s="240">
        <v>3682956.43</v>
      </c>
    </row>
    <row r="48" spans="1:5" ht="18.75" x14ac:dyDescent="0.3">
      <c r="A48" s="54">
        <v>519280</v>
      </c>
      <c r="B48" s="55">
        <v>2024</v>
      </c>
      <c r="C48" s="156" t="s">
        <v>178</v>
      </c>
      <c r="D48" s="240">
        <v>0</v>
      </c>
    </row>
    <row r="49" spans="1:5" ht="18.75" x14ac:dyDescent="0.3">
      <c r="A49" s="54">
        <v>519281</v>
      </c>
      <c r="B49" s="55">
        <v>2024</v>
      </c>
      <c r="C49" s="156" t="s">
        <v>179</v>
      </c>
      <c r="D49" s="240">
        <v>0</v>
      </c>
    </row>
    <row r="50" spans="1:5" ht="18.75" x14ac:dyDescent="0.3">
      <c r="A50" s="54">
        <v>519282</v>
      </c>
      <c r="B50" s="55">
        <v>2024</v>
      </c>
      <c r="C50" s="156" t="s">
        <v>180</v>
      </c>
      <c r="D50" s="240">
        <v>0</v>
      </c>
    </row>
    <row r="51" spans="1:5" ht="18.75" x14ac:dyDescent="0.3">
      <c r="A51" s="54">
        <v>519283</v>
      </c>
      <c r="B51" s="55">
        <v>2024</v>
      </c>
      <c r="C51" s="156" t="s">
        <v>181</v>
      </c>
      <c r="D51" s="240">
        <v>0</v>
      </c>
    </row>
    <row r="52" spans="1:5" ht="18.75" x14ac:dyDescent="0.3">
      <c r="A52" s="54">
        <v>519284</v>
      </c>
      <c r="B52" s="55">
        <v>2024</v>
      </c>
      <c r="C52" s="156" t="s">
        <v>503</v>
      </c>
      <c r="D52" s="240">
        <v>0</v>
      </c>
    </row>
    <row r="53" spans="1:5" s="51" customFormat="1" ht="18.75" x14ac:dyDescent="0.3">
      <c r="A53" s="54">
        <v>519285</v>
      </c>
      <c r="B53" s="55">
        <v>2024</v>
      </c>
      <c r="C53" s="156" t="s">
        <v>504</v>
      </c>
      <c r="D53" s="240">
        <v>0</v>
      </c>
    </row>
    <row r="54" spans="1:5" s="51" customFormat="1" ht="18.75" x14ac:dyDescent="0.3">
      <c r="A54" s="54">
        <v>519290</v>
      </c>
      <c r="B54" s="55">
        <v>2024</v>
      </c>
      <c r="C54" s="156" t="s">
        <v>182</v>
      </c>
      <c r="D54" s="240">
        <v>1840399.58</v>
      </c>
    </row>
    <row r="55" spans="1:5" s="51" customFormat="1" ht="18.75" x14ac:dyDescent="0.3">
      <c r="A55" s="54">
        <v>519291</v>
      </c>
      <c r="B55" s="55">
        <v>2024</v>
      </c>
      <c r="C55" s="156" t="s">
        <v>183</v>
      </c>
      <c r="D55" s="240">
        <v>24241</v>
      </c>
      <c r="E55" s="243"/>
    </row>
    <row r="56" spans="1:5" s="51" customFormat="1" ht="18.75" x14ac:dyDescent="0.3">
      <c r="A56" s="54">
        <v>519292</v>
      </c>
      <c r="B56" s="55">
        <v>2024</v>
      </c>
      <c r="C56" s="156" t="s">
        <v>184</v>
      </c>
      <c r="D56" s="240">
        <v>152421.66</v>
      </c>
    </row>
    <row r="57" spans="1:5" s="51" customFormat="1" ht="18.75" x14ac:dyDescent="0.3">
      <c r="A57" s="54">
        <v>51960</v>
      </c>
      <c r="B57" s="55">
        <v>2024</v>
      </c>
      <c r="C57" s="156" t="s">
        <v>185</v>
      </c>
      <c r="D57" s="240">
        <v>168909</v>
      </c>
    </row>
    <row r="58" spans="1:5" s="51" customFormat="1" ht="18.75" x14ac:dyDescent="0.3">
      <c r="A58" s="54">
        <v>51961</v>
      </c>
      <c r="B58" s="55">
        <v>2024</v>
      </c>
      <c r="C58" s="156" t="s">
        <v>186</v>
      </c>
      <c r="D58" s="240">
        <v>38284</v>
      </c>
    </row>
    <row r="59" spans="1:5" s="51" customFormat="1" ht="18.75" x14ac:dyDescent="0.3">
      <c r="A59" s="54">
        <v>51962</v>
      </c>
      <c r="B59" s="55">
        <v>2024</v>
      </c>
      <c r="C59" s="156" t="s">
        <v>187</v>
      </c>
      <c r="D59" s="240">
        <v>5147439</v>
      </c>
      <c r="E59" s="243"/>
    </row>
    <row r="60" spans="1:5" s="51" customFormat="1" ht="18.75" x14ac:dyDescent="0.3">
      <c r="A60" s="54">
        <v>54990</v>
      </c>
      <c r="B60" s="55">
        <v>2024</v>
      </c>
      <c r="C60" s="156" t="s">
        <v>505</v>
      </c>
      <c r="D60" s="240">
        <v>0</v>
      </c>
    </row>
    <row r="61" spans="1:5" x14ac:dyDescent="0.25">
      <c r="D61" s="242"/>
    </row>
    <row r="63" spans="1:5" ht="18.75" x14ac:dyDescent="0.3">
      <c r="C63" s="184" t="s">
        <v>507</v>
      </c>
      <c r="D63" s="185"/>
    </row>
    <row r="64" spans="1:5" ht="18.75" x14ac:dyDescent="0.3">
      <c r="C64" s="184" t="s">
        <v>506</v>
      </c>
      <c r="D64" s="185">
        <f>D37+D38</f>
        <v>381131.8</v>
      </c>
    </row>
    <row r="65" spans="3:4" ht="18.75" x14ac:dyDescent="0.3">
      <c r="C65" s="184" t="s">
        <v>491</v>
      </c>
      <c r="D65" s="185">
        <f>SUM(D39:D56)</f>
        <v>25177968.569999997</v>
      </c>
    </row>
  </sheetData>
  <mergeCells count="2">
    <mergeCell ref="A3:D3"/>
    <mergeCell ref="A2:D2"/>
  </mergeCells>
  <phoneticPr fontId="43" type="noConversion"/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0D5F-5774-4CEA-93B1-A0A1FE44CA63}">
  <dimension ref="A2:F23"/>
  <sheetViews>
    <sheetView workbookViewId="0">
      <selection activeCell="A23" sqref="A23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80" t="s">
        <v>465</v>
      </c>
      <c r="B2" s="280"/>
      <c r="C2" s="280"/>
      <c r="D2" s="280"/>
      <c r="E2" s="280"/>
      <c r="F2" s="280"/>
    </row>
    <row r="4" spans="1:6" x14ac:dyDescent="0.25">
      <c r="A4" s="302" t="s">
        <v>518</v>
      </c>
      <c r="B4" s="302"/>
      <c r="C4" s="302"/>
      <c r="D4" s="302"/>
      <c r="E4" s="302"/>
      <c r="F4" s="302"/>
    </row>
    <row r="5" spans="1:6" ht="39.75" customHeight="1" x14ac:dyDescent="0.25">
      <c r="A5" s="302" t="s">
        <v>188</v>
      </c>
      <c r="B5" s="300" t="s">
        <v>536</v>
      </c>
      <c r="C5" s="300"/>
      <c r="D5" s="300" t="s">
        <v>537</v>
      </c>
      <c r="E5" s="300"/>
      <c r="F5" s="57" t="s">
        <v>189</v>
      </c>
    </row>
    <row r="6" spans="1:6" x14ac:dyDescent="0.25">
      <c r="A6" s="302"/>
      <c r="B6" s="57" t="s">
        <v>190</v>
      </c>
      <c r="C6" s="57" t="s">
        <v>191</v>
      </c>
      <c r="D6" s="58" t="s">
        <v>190</v>
      </c>
      <c r="E6" s="58" t="s">
        <v>191</v>
      </c>
      <c r="F6" s="58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2" spans="1:6" x14ac:dyDescent="0.25">
      <c r="A12" s="5"/>
      <c r="B12" s="5"/>
      <c r="C12" s="5"/>
      <c r="D12" s="5"/>
      <c r="E12" s="5"/>
      <c r="F12" s="5"/>
    </row>
    <row r="13" spans="1:6" x14ac:dyDescent="0.25">
      <c r="A13" s="5"/>
      <c r="B13" s="5"/>
      <c r="C13" s="5"/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9" t="s">
        <v>192</v>
      </c>
      <c r="B21" s="60">
        <f>SUM(B7:B19)</f>
        <v>0</v>
      </c>
      <c r="C21" s="60">
        <f t="shared" ref="C21:E21" si="0">SUM(C7:C19)</f>
        <v>0</v>
      </c>
      <c r="D21" s="60">
        <f t="shared" si="0"/>
        <v>0</v>
      </c>
      <c r="E21" s="60">
        <f t="shared" si="0"/>
        <v>0</v>
      </c>
      <c r="F21" s="60"/>
    </row>
    <row r="23" spans="1:6" x14ac:dyDescent="0.25">
      <c r="A23" t="s">
        <v>637</v>
      </c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3FD3-53EC-47E5-8BB1-55B96DF80AED}">
  <sheetPr>
    <tabColor rgb="FFFFC000"/>
  </sheetPr>
  <dimension ref="A2:F23"/>
  <sheetViews>
    <sheetView workbookViewId="0">
      <selection activeCell="A23" sqref="A23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80" t="s">
        <v>517</v>
      </c>
      <c r="B2" s="280"/>
      <c r="C2" s="280"/>
      <c r="D2" s="280"/>
      <c r="E2" s="280"/>
      <c r="F2" s="280"/>
    </row>
    <row r="4" spans="1:6" x14ac:dyDescent="0.25">
      <c r="A4" s="302" t="s">
        <v>518</v>
      </c>
      <c r="B4" s="302"/>
      <c r="C4" s="302"/>
      <c r="D4" s="302"/>
      <c r="E4" s="302"/>
      <c r="F4" s="302"/>
    </row>
    <row r="5" spans="1:6" ht="42" customHeight="1" x14ac:dyDescent="0.25">
      <c r="A5" s="302" t="s">
        <v>188</v>
      </c>
      <c r="B5" s="300" t="s">
        <v>519</v>
      </c>
      <c r="C5" s="300"/>
      <c r="D5" s="300" t="s">
        <v>520</v>
      </c>
      <c r="E5" s="300"/>
      <c r="F5" s="146" t="s">
        <v>189</v>
      </c>
    </row>
    <row r="6" spans="1:6" ht="21" customHeight="1" x14ac:dyDescent="0.25">
      <c r="A6" s="302"/>
      <c r="B6" s="146" t="s">
        <v>190</v>
      </c>
      <c r="C6" s="146" t="s">
        <v>191</v>
      </c>
      <c r="D6" s="147" t="s">
        <v>190</v>
      </c>
      <c r="E6" s="147" t="s">
        <v>191</v>
      </c>
      <c r="F6" s="147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2" spans="1:6" x14ac:dyDescent="0.25">
      <c r="A12" s="5"/>
      <c r="B12" s="5"/>
      <c r="C12" s="5"/>
      <c r="D12" s="5"/>
      <c r="E12" s="5"/>
      <c r="F12" s="5"/>
    </row>
    <row r="13" spans="1:6" x14ac:dyDescent="0.25">
      <c r="A13" s="5"/>
      <c r="B13" s="5"/>
      <c r="C13" s="5"/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150" t="s">
        <v>192</v>
      </c>
      <c r="B21" s="60">
        <f>SUM(B7:B19)</f>
        <v>0</v>
      </c>
      <c r="C21" s="60">
        <f t="shared" ref="C21:E21" si="0">SUM(C7:C19)</f>
        <v>0</v>
      </c>
      <c r="D21" s="60">
        <f t="shared" si="0"/>
        <v>0</v>
      </c>
      <c r="E21" s="60">
        <f t="shared" si="0"/>
        <v>0</v>
      </c>
      <c r="F21" s="60"/>
    </row>
    <row r="23" spans="1:6" x14ac:dyDescent="0.25">
      <c r="A23" t="s">
        <v>637</v>
      </c>
    </row>
  </sheetData>
  <mergeCells count="5">
    <mergeCell ref="A2:F2"/>
    <mergeCell ref="A4:F4"/>
    <mergeCell ref="A5:A6"/>
    <mergeCell ref="B5:C5"/>
    <mergeCell ref="D5:E5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B989-0E40-4685-ADC9-F0BA6DDB57AE}">
  <dimension ref="A2:H17"/>
  <sheetViews>
    <sheetView workbookViewId="0">
      <selection activeCell="H30" sqref="H30"/>
    </sheetView>
  </sheetViews>
  <sheetFormatPr defaultRowHeight="15" x14ac:dyDescent="0.25"/>
  <cols>
    <col min="1" max="1" width="16.28515625" customWidth="1"/>
    <col min="2" max="5" width="11.42578125" bestFit="1" customWidth="1"/>
    <col min="6" max="6" width="11.42578125" customWidth="1"/>
    <col min="7" max="7" width="15.28515625" bestFit="1" customWidth="1"/>
    <col min="8" max="8" width="27.42578125" customWidth="1"/>
  </cols>
  <sheetData>
    <row r="2" spans="1:8" x14ac:dyDescent="0.25">
      <c r="A2" s="280" t="s">
        <v>466</v>
      </c>
      <c r="B2" s="280"/>
      <c r="C2" s="280"/>
      <c r="D2" s="280"/>
      <c r="E2" s="280"/>
      <c r="F2" s="280"/>
      <c r="G2" s="280"/>
      <c r="H2" s="280"/>
    </row>
    <row r="4" spans="1:8" x14ac:dyDescent="0.25">
      <c r="A4" s="322" t="s">
        <v>206</v>
      </c>
      <c r="B4" s="322"/>
      <c r="C4" s="322"/>
      <c r="D4" s="322"/>
      <c r="E4" s="322"/>
      <c r="F4" s="322"/>
      <c r="G4" s="322"/>
      <c r="H4" s="322"/>
    </row>
    <row r="5" spans="1:8" ht="15" customHeight="1" x14ac:dyDescent="0.25">
      <c r="A5" s="196" t="s">
        <v>199</v>
      </c>
      <c r="B5" s="321" t="s">
        <v>580</v>
      </c>
      <c r="C5" s="321"/>
      <c r="D5" s="321"/>
      <c r="E5" s="321"/>
      <c r="F5" s="321" t="s">
        <v>581</v>
      </c>
      <c r="G5" s="321" t="s">
        <v>318</v>
      </c>
      <c r="H5" s="321" t="s">
        <v>582</v>
      </c>
    </row>
    <row r="6" spans="1:8" ht="30" x14ac:dyDescent="0.25">
      <c r="A6" s="196" t="s">
        <v>42</v>
      </c>
      <c r="B6" s="196" t="s">
        <v>202</v>
      </c>
      <c r="C6" s="196" t="s">
        <v>203</v>
      </c>
      <c r="D6" s="196" t="s">
        <v>204</v>
      </c>
      <c r="E6" s="196" t="s">
        <v>205</v>
      </c>
      <c r="F6" s="321"/>
      <c r="G6" s="321"/>
      <c r="H6" s="321"/>
    </row>
    <row r="7" spans="1:8" x14ac:dyDescent="0.25">
      <c r="A7" s="235">
        <v>5042</v>
      </c>
      <c r="B7" s="236">
        <v>156000</v>
      </c>
      <c r="C7" s="236">
        <v>706000</v>
      </c>
      <c r="D7" s="236">
        <v>706000</v>
      </c>
      <c r="E7" s="236">
        <v>663196.43000000005</v>
      </c>
      <c r="F7" s="236">
        <f>D7-C7</f>
        <v>0</v>
      </c>
      <c r="G7" s="236">
        <v>274521.43</v>
      </c>
      <c r="H7" s="237">
        <f>E7-G7</f>
        <v>388675.00000000006</v>
      </c>
    </row>
    <row r="8" spans="1:8" x14ac:dyDescent="0.25">
      <c r="A8" s="235">
        <v>5123</v>
      </c>
      <c r="B8" s="236">
        <v>50000</v>
      </c>
      <c r="C8" s="236">
        <v>0</v>
      </c>
      <c r="D8" s="236">
        <v>0</v>
      </c>
      <c r="E8" s="236">
        <v>0</v>
      </c>
      <c r="F8" s="236">
        <f t="shared" ref="F8:F16" si="0">D8-C8</f>
        <v>0</v>
      </c>
      <c r="G8" s="236">
        <v>22143</v>
      </c>
      <c r="H8" s="237">
        <f>E8-G8</f>
        <v>-22143</v>
      </c>
    </row>
    <row r="9" spans="1:8" x14ac:dyDescent="0.25">
      <c r="A9" s="235">
        <v>5136</v>
      </c>
      <c r="B9" s="236">
        <v>10000</v>
      </c>
      <c r="C9" s="236">
        <v>3000</v>
      </c>
      <c r="D9" s="236">
        <v>3000</v>
      </c>
      <c r="E9" s="236">
        <v>1540</v>
      </c>
      <c r="F9" s="236">
        <f t="shared" si="0"/>
        <v>0</v>
      </c>
      <c r="G9" s="236">
        <v>1540</v>
      </c>
      <c r="H9" s="237">
        <f>E9-G9</f>
        <v>0</v>
      </c>
    </row>
    <row r="10" spans="1:8" x14ac:dyDescent="0.25">
      <c r="A10" s="235">
        <v>5137</v>
      </c>
      <c r="B10" s="236">
        <v>500000</v>
      </c>
      <c r="C10" s="236">
        <v>5459000</v>
      </c>
      <c r="D10" s="236">
        <v>5459000</v>
      </c>
      <c r="E10" s="236">
        <v>172079.74</v>
      </c>
      <c r="F10" s="236">
        <f t="shared" si="0"/>
        <v>0</v>
      </c>
      <c r="G10" s="236">
        <v>139142.17000000001</v>
      </c>
      <c r="H10" s="237">
        <f>E10-G10</f>
        <v>32937.569999999978</v>
      </c>
    </row>
    <row r="11" spans="1:8" x14ac:dyDescent="0.25">
      <c r="A11" s="235">
        <v>5139</v>
      </c>
      <c r="B11" s="236">
        <v>660000</v>
      </c>
      <c r="C11" s="236">
        <v>490000</v>
      </c>
      <c r="D11" s="236">
        <v>505766.2</v>
      </c>
      <c r="E11" s="236">
        <v>497753.31</v>
      </c>
      <c r="F11" s="236">
        <f t="shared" si="0"/>
        <v>15766.200000000012</v>
      </c>
      <c r="G11" s="236">
        <v>752901.15</v>
      </c>
      <c r="H11" s="237">
        <f t="shared" ref="H11:H16" si="1">E11-G11</f>
        <v>-255147.84000000003</v>
      </c>
    </row>
    <row r="12" spans="1:8" x14ac:dyDescent="0.25">
      <c r="A12" s="238">
        <v>5162</v>
      </c>
      <c r="B12" s="112">
        <v>1800000</v>
      </c>
      <c r="C12" s="112">
        <v>1530000</v>
      </c>
      <c r="D12" s="112">
        <v>1750957.44</v>
      </c>
      <c r="E12" s="112">
        <v>1739970.93</v>
      </c>
      <c r="F12" s="236">
        <f t="shared" si="0"/>
        <v>220957.43999999994</v>
      </c>
      <c r="G12" s="112">
        <v>1692144.67</v>
      </c>
      <c r="H12" s="239">
        <f t="shared" si="1"/>
        <v>47826.260000000009</v>
      </c>
    </row>
    <row r="13" spans="1:8" x14ac:dyDescent="0.25">
      <c r="A13" s="238">
        <v>5167</v>
      </c>
      <c r="B13" s="112">
        <v>100000</v>
      </c>
      <c r="C13" s="112">
        <v>0</v>
      </c>
      <c r="D13" s="112">
        <v>0</v>
      </c>
      <c r="E13" s="112">
        <v>0</v>
      </c>
      <c r="F13" s="236">
        <f t="shared" si="0"/>
        <v>0</v>
      </c>
      <c r="G13" s="112">
        <v>9075</v>
      </c>
      <c r="H13" s="239">
        <f t="shared" si="1"/>
        <v>-9075</v>
      </c>
    </row>
    <row r="14" spans="1:8" x14ac:dyDescent="0.25">
      <c r="A14" s="238">
        <v>5168</v>
      </c>
      <c r="B14" s="112">
        <v>900000</v>
      </c>
      <c r="C14" s="112">
        <v>970000</v>
      </c>
      <c r="D14" s="112">
        <v>970000</v>
      </c>
      <c r="E14" s="112">
        <v>847331.54</v>
      </c>
      <c r="F14" s="236">
        <f t="shared" si="0"/>
        <v>0</v>
      </c>
      <c r="G14" s="112">
        <v>1001422.63</v>
      </c>
      <c r="H14" s="239">
        <f t="shared" si="1"/>
        <v>-154091.08999999997</v>
      </c>
    </row>
    <row r="15" spans="1:8" x14ac:dyDescent="0.25">
      <c r="A15" s="238">
        <v>5171</v>
      </c>
      <c r="B15" s="112">
        <v>150000</v>
      </c>
      <c r="C15" s="112">
        <v>50000</v>
      </c>
      <c r="D15" s="112">
        <v>50000</v>
      </c>
      <c r="E15" s="112">
        <v>0</v>
      </c>
      <c r="F15" s="236">
        <f t="shared" si="0"/>
        <v>0</v>
      </c>
      <c r="G15" s="112">
        <v>69854.69</v>
      </c>
      <c r="H15" s="239">
        <f t="shared" si="1"/>
        <v>-69854.69</v>
      </c>
    </row>
    <row r="16" spans="1:8" x14ac:dyDescent="0.25">
      <c r="A16" s="238">
        <v>5172</v>
      </c>
      <c r="B16" s="112">
        <v>0</v>
      </c>
      <c r="C16" s="112">
        <v>0</v>
      </c>
      <c r="D16" s="112">
        <v>0</v>
      </c>
      <c r="E16" s="112">
        <v>0</v>
      </c>
      <c r="F16" s="236">
        <f t="shared" si="0"/>
        <v>0</v>
      </c>
      <c r="G16" s="112">
        <v>0</v>
      </c>
      <c r="H16" s="239">
        <f t="shared" si="1"/>
        <v>0</v>
      </c>
    </row>
    <row r="17" spans="1:8" x14ac:dyDescent="0.25">
      <c r="A17" s="238" t="s">
        <v>32</v>
      </c>
      <c r="B17" s="112">
        <f>SUM(B7:B16)</f>
        <v>4326000</v>
      </c>
      <c r="C17" s="112">
        <f t="shared" ref="C17:E17" si="2">SUM(C7:C16)</f>
        <v>9208000</v>
      </c>
      <c r="D17" s="112">
        <f t="shared" si="2"/>
        <v>9444723.6400000006</v>
      </c>
      <c r="E17" s="112">
        <f t="shared" si="2"/>
        <v>3921871.95</v>
      </c>
      <c r="F17" s="112">
        <f>SUM(F7:F16)</f>
        <v>236723.63999999996</v>
      </c>
      <c r="G17" s="112">
        <f>SUM(G7:G16)</f>
        <v>3962744.7399999998</v>
      </c>
      <c r="H17" s="239">
        <f>SUM(H7:H16)</f>
        <v>-40872.789999999921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7BAB-F8CA-4952-907E-B8C9AE0A46FD}">
  <dimension ref="A2:H19"/>
  <sheetViews>
    <sheetView workbookViewId="0">
      <selection activeCell="E19" sqref="E19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280" t="s">
        <v>467</v>
      </c>
      <c r="B2" s="280"/>
      <c r="C2" s="280"/>
      <c r="D2" s="280"/>
      <c r="E2" s="280"/>
      <c r="F2" s="280"/>
      <c r="G2" s="280"/>
      <c r="H2" s="280"/>
    </row>
    <row r="4" spans="1:8" x14ac:dyDescent="0.25">
      <c r="A4" s="322" t="s">
        <v>207</v>
      </c>
      <c r="B4" s="322"/>
      <c r="C4" s="322"/>
      <c r="D4" s="322"/>
      <c r="E4" s="322"/>
      <c r="F4" s="322"/>
      <c r="G4" s="322"/>
      <c r="H4" s="322"/>
    </row>
    <row r="5" spans="1:8" ht="15" customHeight="1" x14ac:dyDescent="0.25">
      <c r="A5" s="196" t="s">
        <v>200</v>
      </c>
      <c r="B5" s="321" t="s">
        <v>580</v>
      </c>
      <c r="C5" s="321"/>
      <c r="D5" s="321"/>
      <c r="E5" s="321"/>
      <c r="F5" s="321" t="s">
        <v>581</v>
      </c>
      <c r="G5" s="321" t="s">
        <v>318</v>
      </c>
      <c r="H5" s="321" t="s">
        <v>583</v>
      </c>
    </row>
    <row r="6" spans="1:8" ht="30" x14ac:dyDescent="0.25">
      <c r="A6" s="196" t="s">
        <v>42</v>
      </c>
      <c r="B6" s="196" t="s">
        <v>202</v>
      </c>
      <c r="C6" s="196" t="s">
        <v>203</v>
      </c>
      <c r="D6" s="196" t="s">
        <v>204</v>
      </c>
      <c r="E6" s="196" t="s">
        <v>205</v>
      </c>
      <c r="F6" s="321"/>
      <c r="G6" s="321"/>
      <c r="H6" s="321"/>
    </row>
    <row r="7" spans="1:8" x14ac:dyDescent="0.25">
      <c r="A7" s="235">
        <v>5123</v>
      </c>
      <c r="B7" s="236">
        <v>16588</v>
      </c>
      <c r="C7" s="236">
        <v>0</v>
      </c>
      <c r="D7" s="236">
        <v>0</v>
      </c>
      <c r="E7" s="236">
        <v>0</v>
      </c>
      <c r="F7" s="236">
        <f>D7-C7</f>
        <v>0</v>
      </c>
      <c r="G7" s="236">
        <v>0</v>
      </c>
      <c r="H7" s="237">
        <f>E7-G7</f>
        <v>0</v>
      </c>
    </row>
    <row r="8" spans="1:8" x14ac:dyDescent="0.25">
      <c r="A8" s="235">
        <v>5132</v>
      </c>
      <c r="B8" s="236">
        <v>30000</v>
      </c>
      <c r="C8" s="236">
        <v>20000</v>
      </c>
      <c r="D8" s="236">
        <v>63901.17</v>
      </c>
      <c r="E8" s="236">
        <v>62935.88</v>
      </c>
      <c r="F8" s="236">
        <f t="shared" ref="F8:F18" si="0">D8-C8</f>
        <v>43901.17</v>
      </c>
      <c r="G8" s="236">
        <v>0</v>
      </c>
      <c r="H8" s="237">
        <f t="shared" ref="H8:H18" si="1">E8-G8</f>
        <v>62935.88</v>
      </c>
    </row>
    <row r="9" spans="1:8" x14ac:dyDescent="0.25">
      <c r="A9" s="238">
        <v>5133</v>
      </c>
      <c r="B9" s="112">
        <v>5000</v>
      </c>
      <c r="C9" s="112">
        <v>8000</v>
      </c>
      <c r="D9" s="112">
        <v>8000</v>
      </c>
      <c r="E9" s="112">
        <v>6261</v>
      </c>
      <c r="F9" s="236">
        <f t="shared" si="0"/>
        <v>0</v>
      </c>
      <c r="G9" s="112">
        <v>3464</v>
      </c>
      <c r="H9" s="239">
        <f t="shared" si="1"/>
        <v>2797</v>
      </c>
    </row>
    <row r="10" spans="1:8" x14ac:dyDescent="0.25">
      <c r="A10" s="238">
        <v>5136</v>
      </c>
      <c r="B10" s="112">
        <v>5000</v>
      </c>
      <c r="C10" s="112">
        <v>5000</v>
      </c>
      <c r="D10" s="112">
        <v>5000</v>
      </c>
      <c r="E10" s="112">
        <v>3134</v>
      </c>
      <c r="F10" s="236">
        <f t="shared" si="0"/>
        <v>0</v>
      </c>
      <c r="G10" s="112">
        <v>2838</v>
      </c>
      <c r="H10" s="239">
        <f t="shared" si="1"/>
        <v>296</v>
      </c>
    </row>
    <row r="11" spans="1:8" x14ac:dyDescent="0.25">
      <c r="A11" s="238">
        <v>5137</v>
      </c>
      <c r="B11" s="112">
        <v>30000</v>
      </c>
      <c r="C11" s="112">
        <v>30000</v>
      </c>
      <c r="D11" s="112">
        <v>41724.410000000003</v>
      </c>
      <c r="E11" s="112">
        <v>40039.800000000003</v>
      </c>
      <c r="F11" s="236">
        <f t="shared" si="0"/>
        <v>11724.410000000003</v>
      </c>
      <c r="G11" s="112">
        <v>0</v>
      </c>
      <c r="H11" s="239">
        <f t="shared" si="1"/>
        <v>40039.800000000003</v>
      </c>
    </row>
    <row r="12" spans="1:8" x14ac:dyDescent="0.25">
      <c r="A12" s="238">
        <v>5139</v>
      </c>
      <c r="B12" s="112">
        <v>20000</v>
      </c>
      <c r="C12" s="112">
        <v>12000</v>
      </c>
      <c r="D12" s="112">
        <v>20429.95</v>
      </c>
      <c r="E12" s="112">
        <v>15649.68</v>
      </c>
      <c r="F12" s="236">
        <f t="shared" si="0"/>
        <v>8429.9500000000007</v>
      </c>
      <c r="G12" s="112">
        <v>12615.35</v>
      </c>
      <c r="H12" s="239">
        <f t="shared" si="1"/>
        <v>3034.33</v>
      </c>
    </row>
    <row r="13" spans="1:8" x14ac:dyDescent="0.25">
      <c r="A13" s="238">
        <v>5166</v>
      </c>
      <c r="B13" s="112">
        <v>20000</v>
      </c>
      <c r="C13" s="112">
        <v>0</v>
      </c>
      <c r="D13" s="112">
        <v>0</v>
      </c>
      <c r="E13" s="112">
        <v>0</v>
      </c>
      <c r="F13" s="236">
        <f t="shared" si="0"/>
        <v>0</v>
      </c>
      <c r="G13" s="112">
        <v>0</v>
      </c>
      <c r="H13" s="239">
        <f t="shared" si="1"/>
        <v>0</v>
      </c>
    </row>
    <row r="14" spans="1:8" x14ac:dyDescent="0.25">
      <c r="A14" s="238">
        <v>5167</v>
      </c>
      <c r="B14" s="112">
        <v>10000</v>
      </c>
      <c r="C14" s="112">
        <v>22000</v>
      </c>
      <c r="D14" s="112">
        <v>22000</v>
      </c>
      <c r="E14" s="112">
        <v>21961.5</v>
      </c>
      <c r="F14" s="236">
        <f t="shared" si="0"/>
        <v>0</v>
      </c>
      <c r="G14" s="112">
        <v>4477</v>
      </c>
      <c r="H14" s="239">
        <f t="shared" si="1"/>
        <v>17484.5</v>
      </c>
    </row>
    <row r="15" spans="1:8" x14ac:dyDescent="0.25">
      <c r="A15" s="238">
        <v>5168</v>
      </c>
      <c r="B15" s="112">
        <v>55000</v>
      </c>
      <c r="C15" s="112">
        <v>210088</v>
      </c>
      <c r="D15" s="112">
        <v>247088</v>
      </c>
      <c r="E15" s="112">
        <v>184949.13</v>
      </c>
      <c r="F15" s="236">
        <f t="shared" si="0"/>
        <v>37000</v>
      </c>
      <c r="G15" s="112">
        <v>41351.15</v>
      </c>
      <c r="H15" s="239">
        <f t="shared" si="1"/>
        <v>143597.98000000001</v>
      </c>
    </row>
    <row r="16" spans="1:8" x14ac:dyDescent="0.25">
      <c r="A16" s="238">
        <v>5169</v>
      </c>
      <c r="B16" s="112">
        <v>15000</v>
      </c>
      <c r="C16" s="112">
        <v>20000</v>
      </c>
      <c r="D16" s="112">
        <v>20000</v>
      </c>
      <c r="E16" s="112">
        <v>10932.35</v>
      </c>
      <c r="F16" s="236">
        <f t="shared" si="0"/>
        <v>0</v>
      </c>
      <c r="G16" s="112">
        <v>13186.2</v>
      </c>
      <c r="H16" s="239">
        <f t="shared" si="1"/>
        <v>-2253.8500000000004</v>
      </c>
    </row>
    <row r="17" spans="1:8" x14ac:dyDescent="0.25">
      <c r="A17" s="238">
        <v>5171</v>
      </c>
      <c r="B17" s="112">
        <v>50000</v>
      </c>
      <c r="C17" s="112">
        <v>40000</v>
      </c>
      <c r="D17" s="112">
        <v>227592.35</v>
      </c>
      <c r="E17" s="112">
        <v>205187.57</v>
      </c>
      <c r="F17" s="236">
        <f t="shared" si="0"/>
        <v>187592.35</v>
      </c>
      <c r="G17" s="112">
        <v>38392.089999999997</v>
      </c>
      <c r="H17" s="239">
        <f t="shared" si="1"/>
        <v>166795.48000000001</v>
      </c>
    </row>
    <row r="18" spans="1:8" x14ac:dyDescent="0.25">
      <c r="A18" s="238">
        <v>5176</v>
      </c>
      <c r="B18" s="112">
        <v>8000</v>
      </c>
      <c r="C18" s="112">
        <v>2500</v>
      </c>
      <c r="D18" s="112">
        <v>2500</v>
      </c>
      <c r="E18" s="112">
        <v>2500</v>
      </c>
      <c r="F18" s="236">
        <f t="shared" si="0"/>
        <v>0</v>
      </c>
      <c r="G18" s="112">
        <v>4830</v>
      </c>
      <c r="H18" s="239">
        <f t="shared" si="1"/>
        <v>-2330</v>
      </c>
    </row>
    <row r="19" spans="1:8" x14ac:dyDescent="0.25">
      <c r="A19" s="238" t="s">
        <v>32</v>
      </c>
      <c r="B19" s="112">
        <f>SUM(B7:B18)</f>
        <v>264588</v>
      </c>
      <c r="C19" s="112">
        <f t="shared" ref="C19:G19" si="2">SUM(C7:C18)</f>
        <v>369588</v>
      </c>
      <c r="D19" s="112">
        <f t="shared" si="2"/>
        <v>658235.88</v>
      </c>
      <c r="E19" s="112">
        <f t="shared" si="2"/>
        <v>553550.90999999992</v>
      </c>
      <c r="F19" s="112">
        <f t="shared" si="2"/>
        <v>288647.88</v>
      </c>
      <c r="G19" s="112">
        <f t="shared" si="2"/>
        <v>121153.79</v>
      </c>
      <c r="H19" s="112">
        <f>SUM(H7:H18)</f>
        <v>432397.12</v>
      </c>
    </row>
  </sheetData>
  <mergeCells count="6">
    <mergeCell ref="A2:H2"/>
    <mergeCell ref="B5:E5"/>
    <mergeCell ref="F5:F6"/>
    <mergeCell ref="G5:G6"/>
    <mergeCell ref="H5:H6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0CA7-FAFE-469C-8732-85453BE4EB88}">
  <dimension ref="A2:J42"/>
  <sheetViews>
    <sheetView view="pageLayout" topLeftCell="A25" zoomScaleNormal="100" workbookViewId="0">
      <selection activeCell="A42" sqref="A42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280" t="s">
        <v>468</v>
      </c>
      <c r="B2" s="280"/>
      <c r="C2" s="280"/>
      <c r="D2" s="280"/>
      <c r="E2" s="280"/>
      <c r="F2" s="280"/>
      <c r="G2" s="280"/>
      <c r="H2" s="280"/>
      <c r="I2" s="280"/>
    </row>
    <row r="4" spans="1:9" ht="28.5" customHeight="1" x14ac:dyDescent="0.25">
      <c r="A4" s="325" t="s">
        <v>382</v>
      </c>
      <c r="B4" s="280"/>
      <c r="C4" s="280"/>
      <c r="D4" s="280"/>
    </row>
    <row r="5" spans="1:9" ht="24" x14ac:dyDescent="0.25">
      <c r="A5" s="63" t="s">
        <v>208</v>
      </c>
      <c r="B5" s="63" t="s">
        <v>10</v>
      </c>
      <c r="C5" s="63" t="s">
        <v>11</v>
      </c>
      <c r="D5" s="63" t="s">
        <v>209</v>
      </c>
    </row>
    <row r="6" spans="1:9" x14ac:dyDescent="0.25">
      <c r="A6" s="64"/>
      <c r="B6" s="65"/>
      <c r="C6" s="65"/>
      <c r="D6" s="65"/>
    </row>
    <row r="7" spans="1:9" x14ac:dyDescent="0.25">
      <c r="A7" s="64"/>
      <c r="B7" s="65"/>
      <c r="C7" s="65"/>
      <c r="D7" s="65"/>
    </row>
    <row r="8" spans="1:9" x14ac:dyDescent="0.25">
      <c r="A8" s="64"/>
      <c r="B8" s="65"/>
      <c r="C8" s="65"/>
      <c r="D8" s="65"/>
    </row>
    <row r="11" spans="1:9" ht="38.25" customHeight="1" x14ac:dyDescent="0.25">
      <c r="A11" s="326" t="s">
        <v>383</v>
      </c>
      <c r="B11" s="279"/>
      <c r="C11" s="279"/>
      <c r="D11" s="279"/>
    </row>
    <row r="12" spans="1:9" ht="45" x14ac:dyDescent="0.25">
      <c r="A12" s="36" t="s">
        <v>208</v>
      </c>
      <c r="B12" s="36" t="s">
        <v>210</v>
      </c>
      <c r="C12" s="36" t="s">
        <v>211</v>
      </c>
      <c r="D12" s="36" t="s">
        <v>212</v>
      </c>
      <c r="E12" s="36" t="s">
        <v>213</v>
      </c>
    </row>
    <row r="13" spans="1:9" x14ac:dyDescent="0.25">
      <c r="A13" s="37"/>
      <c r="B13" s="57"/>
      <c r="C13" s="57"/>
      <c r="D13" s="57"/>
      <c r="E13" s="57"/>
    </row>
    <row r="14" spans="1:9" x14ac:dyDescent="0.25">
      <c r="A14" s="37"/>
      <c r="B14" s="57"/>
      <c r="C14" s="57"/>
      <c r="D14" s="57"/>
      <c r="E14" s="57"/>
    </row>
    <row r="15" spans="1:9" x14ac:dyDescent="0.25">
      <c r="A15" s="37"/>
      <c r="B15" s="57"/>
      <c r="C15" s="57"/>
      <c r="D15" s="57"/>
      <c r="E15" s="57"/>
    </row>
    <row r="18" spans="1:10" ht="46.5" customHeight="1" x14ac:dyDescent="0.25">
      <c r="A18" s="326" t="s">
        <v>384</v>
      </c>
      <c r="B18" s="279"/>
      <c r="C18" s="279"/>
      <c r="D18" s="279"/>
      <c r="E18" s="279"/>
      <c r="F18" s="326" t="s">
        <v>385</v>
      </c>
      <c r="G18" s="279"/>
      <c r="H18" s="279"/>
      <c r="I18" s="279"/>
      <c r="J18" s="279"/>
    </row>
    <row r="19" spans="1:10" ht="30" x14ac:dyDescent="0.25">
      <c r="A19" s="36" t="s">
        <v>208</v>
      </c>
      <c r="B19" s="36" t="s">
        <v>216</v>
      </c>
      <c r="C19" s="36" t="s">
        <v>217</v>
      </c>
      <c r="D19" s="36" t="s">
        <v>32</v>
      </c>
      <c r="F19" s="36" t="s">
        <v>208</v>
      </c>
      <c r="G19" s="36" t="s">
        <v>216</v>
      </c>
      <c r="H19" s="36" t="s">
        <v>217</v>
      </c>
      <c r="I19" s="36" t="s">
        <v>32</v>
      </c>
    </row>
    <row r="20" spans="1:10" x14ac:dyDescent="0.25">
      <c r="A20" s="37"/>
      <c r="B20" s="57"/>
      <c r="C20" s="57"/>
      <c r="D20" s="57"/>
      <c r="F20" s="37"/>
      <c r="G20" s="57"/>
      <c r="H20" s="57"/>
      <c r="I20" s="57"/>
    </row>
    <row r="21" spans="1:10" x14ac:dyDescent="0.25">
      <c r="A21" s="37"/>
      <c r="B21" s="57"/>
      <c r="C21" s="57"/>
      <c r="D21" s="57"/>
      <c r="F21" s="37"/>
      <c r="G21" s="57"/>
      <c r="H21" s="57"/>
      <c r="I21" s="57"/>
    </row>
    <row r="22" spans="1:10" x14ac:dyDescent="0.25">
      <c r="A22" s="37"/>
      <c r="B22" s="57"/>
      <c r="C22" s="57"/>
      <c r="D22" s="57"/>
      <c r="F22" s="37"/>
      <c r="G22" s="57"/>
      <c r="H22" s="57"/>
      <c r="I22" s="57"/>
    </row>
    <row r="23" spans="1:10" x14ac:dyDescent="0.25">
      <c r="A23" s="36" t="s">
        <v>32</v>
      </c>
      <c r="B23" s="36"/>
      <c r="C23" s="36"/>
      <c r="D23" s="36"/>
      <c r="F23" s="36" t="s">
        <v>32</v>
      </c>
      <c r="G23" s="36"/>
      <c r="H23" s="36"/>
      <c r="I23" s="36"/>
    </row>
    <row r="27" spans="1:10" ht="36.75" customHeight="1" x14ac:dyDescent="0.25">
      <c r="A27" s="325" t="s">
        <v>386</v>
      </c>
      <c r="B27" s="280"/>
      <c r="C27" s="280"/>
      <c r="D27" s="280"/>
      <c r="E27" s="280"/>
      <c r="F27" s="280"/>
      <c r="G27" s="280"/>
      <c r="H27" s="280"/>
      <c r="I27" s="280"/>
    </row>
    <row r="28" spans="1:10" x14ac:dyDescent="0.25">
      <c r="A28" s="324" t="s">
        <v>208</v>
      </c>
      <c r="B28" s="324" t="s">
        <v>218</v>
      </c>
      <c r="C28" s="324"/>
      <c r="D28" s="324"/>
      <c r="E28" s="324" t="s">
        <v>219</v>
      </c>
      <c r="F28" s="324"/>
      <c r="G28" s="324"/>
      <c r="H28" s="324" t="s">
        <v>220</v>
      </c>
      <c r="I28" s="324" t="s">
        <v>221</v>
      </c>
    </row>
    <row r="29" spans="1:10" x14ac:dyDescent="0.25">
      <c r="A29" s="324"/>
      <c r="B29" s="66" t="s">
        <v>222</v>
      </c>
      <c r="C29" s="66" t="s">
        <v>223</v>
      </c>
      <c r="D29" s="66" t="s">
        <v>32</v>
      </c>
      <c r="E29" s="66" t="s">
        <v>222</v>
      </c>
      <c r="F29" s="66" t="s">
        <v>223</v>
      </c>
      <c r="G29" s="66" t="s">
        <v>32</v>
      </c>
      <c r="H29" s="324"/>
      <c r="I29" s="324"/>
    </row>
    <row r="30" spans="1:10" x14ac:dyDescent="0.25">
      <c r="A30" s="67"/>
      <c r="B30" s="68"/>
      <c r="C30" s="68"/>
      <c r="D30" s="68"/>
      <c r="E30" s="69"/>
      <c r="F30" s="69"/>
      <c r="G30" s="70"/>
      <c r="H30" s="71"/>
      <c r="I30" s="71"/>
    </row>
    <row r="31" spans="1:10" x14ac:dyDescent="0.25">
      <c r="A31" s="67"/>
      <c r="B31" s="68"/>
      <c r="C31" s="68"/>
      <c r="D31" s="68"/>
      <c r="E31" s="69"/>
      <c r="F31" s="69"/>
      <c r="G31" s="70"/>
      <c r="H31" s="71"/>
      <c r="I31" s="71"/>
    </row>
    <row r="32" spans="1:10" x14ac:dyDescent="0.25">
      <c r="A32" s="67"/>
      <c r="B32" s="68"/>
      <c r="C32" s="68"/>
      <c r="D32" s="68"/>
      <c r="E32" s="69"/>
      <c r="F32" s="69"/>
      <c r="G32" s="70"/>
      <c r="H32" s="71"/>
      <c r="I32" s="71"/>
    </row>
    <row r="35" spans="1:5" x14ac:dyDescent="0.25">
      <c r="A35" s="322" t="s">
        <v>229</v>
      </c>
      <c r="B35" s="322"/>
      <c r="C35" s="322"/>
      <c r="D35" s="322"/>
      <c r="E35" s="322"/>
    </row>
    <row r="36" spans="1:5" x14ac:dyDescent="0.25">
      <c r="A36" s="323" t="s">
        <v>208</v>
      </c>
      <c r="B36" s="324" t="s">
        <v>224</v>
      </c>
      <c r="C36" s="324"/>
      <c r="D36" s="324"/>
      <c r="E36" s="324"/>
    </row>
    <row r="37" spans="1:5" ht="28.5" x14ac:dyDescent="0.25">
      <c r="A37" s="323"/>
      <c r="B37" s="66" t="s">
        <v>225</v>
      </c>
      <c r="C37" s="66" t="s">
        <v>226</v>
      </c>
      <c r="D37" s="66" t="s">
        <v>227</v>
      </c>
      <c r="E37" s="66" t="s">
        <v>228</v>
      </c>
    </row>
    <row r="38" spans="1:5" ht="15.75" x14ac:dyDescent="0.25">
      <c r="A38" s="72"/>
      <c r="B38" s="73"/>
      <c r="C38" s="73"/>
      <c r="D38" s="73"/>
      <c r="E38" s="73"/>
    </row>
    <row r="39" spans="1:5" ht="15.75" x14ac:dyDescent="0.25">
      <c r="A39" s="72"/>
      <c r="B39" s="73"/>
      <c r="C39" s="73"/>
      <c r="D39" s="73"/>
      <c r="E39" s="73"/>
    </row>
    <row r="40" spans="1:5" ht="15.75" x14ac:dyDescent="0.25">
      <c r="A40" s="72"/>
      <c r="B40" s="73"/>
      <c r="C40" s="73"/>
      <c r="D40" s="73"/>
      <c r="E40" s="73"/>
    </row>
    <row r="42" spans="1:5" x14ac:dyDescent="0.25">
      <c r="A42" t="s">
        <v>584</v>
      </c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80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"/>
  <sheetViews>
    <sheetView workbookViewId="0">
      <selection activeCell="F7" sqref="F7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280" t="s">
        <v>454</v>
      </c>
      <c r="B2" s="280"/>
      <c r="C2" s="280"/>
      <c r="D2" s="280"/>
      <c r="E2" s="280"/>
      <c r="F2" s="280"/>
      <c r="G2" s="280"/>
      <c r="H2" s="280"/>
    </row>
    <row r="4" spans="1:8" ht="26.25" customHeight="1" x14ac:dyDescent="0.25">
      <c r="A4" s="279" t="s">
        <v>374</v>
      </c>
      <c r="B4" s="279"/>
      <c r="C4" s="279"/>
      <c r="D4" s="279"/>
      <c r="E4" s="279"/>
      <c r="F4" s="279"/>
      <c r="G4" s="279"/>
      <c r="H4" s="279"/>
    </row>
    <row r="5" spans="1:8" ht="30" x14ac:dyDescent="0.25">
      <c r="A5" s="2" t="s">
        <v>8</v>
      </c>
      <c r="B5" s="2" t="s">
        <v>318</v>
      </c>
      <c r="C5" s="2" t="s">
        <v>555</v>
      </c>
      <c r="D5" s="2" t="s">
        <v>556</v>
      </c>
      <c r="E5" s="2" t="s">
        <v>557</v>
      </c>
      <c r="F5" s="2" t="s">
        <v>524</v>
      </c>
      <c r="G5" s="2" t="s">
        <v>14</v>
      </c>
      <c r="H5" s="2" t="s">
        <v>558</v>
      </c>
    </row>
    <row r="6" spans="1:8" x14ac:dyDescent="0.25">
      <c r="A6" s="3" t="s">
        <v>15</v>
      </c>
      <c r="B6" s="190">
        <v>28263.26</v>
      </c>
      <c r="C6" s="190">
        <v>13830</v>
      </c>
      <c r="D6" s="190">
        <v>13830</v>
      </c>
      <c r="E6" s="190">
        <v>13830</v>
      </c>
      <c r="F6" s="190">
        <v>38779.440000000002</v>
      </c>
      <c r="G6" s="190">
        <f>F6/E6*100</f>
        <v>280.40086767895878</v>
      </c>
      <c r="H6" s="190">
        <f>F6/B6</f>
        <v>1.3720795124129348</v>
      </c>
    </row>
    <row r="7" spans="1:8" x14ac:dyDescent="0.25">
      <c r="A7" s="3" t="s">
        <v>16</v>
      </c>
      <c r="B7" s="190">
        <f>SUM(B8:B9)</f>
        <v>413882.34</v>
      </c>
      <c r="C7" s="190">
        <f t="shared" ref="C7:F7" si="0">SUM(C8:C9)</f>
        <v>418612.29</v>
      </c>
      <c r="D7" s="190">
        <f t="shared" si="0"/>
        <v>415682</v>
      </c>
      <c r="E7" s="190">
        <f t="shared" si="0"/>
        <v>434277.35</v>
      </c>
      <c r="F7" s="190">
        <f t="shared" si="0"/>
        <v>408661.08</v>
      </c>
      <c r="G7" s="190">
        <f t="shared" ref="G7:G9" si="1">F7/E7*100</f>
        <v>94.101403170116981</v>
      </c>
      <c r="H7" s="190">
        <f t="shared" ref="H7:H9" si="2">F7/B7</f>
        <v>0.98738467555779252</v>
      </c>
    </row>
    <row r="8" spans="1:8" x14ac:dyDescent="0.25">
      <c r="A8" s="84" t="s">
        <v>17</v>
      </c>
      <c r="B8" s="191">
        <v>408238.46</v>
      </c>
      <c r="C8" s="191">
        <v>417512.29</v>
      </c>
      <c r="D8" s="191">
        <v>412411.36</v>
      </c>
      <c r="E8" s="191">
        <v>423353.66</v>
      </c>
      <c r="F8" s="191">
        <v>401139.33</v>
      </c>
      <c r="G8" s="191">
        <f t="shared" si="1"/>
        <v>94.752772421998202</v>
      </c>
      <c r="H8" s="191">
        <f t="shared" si="2"/>
        <v>0.98261033514578711</v>
      </c>
    </row>
    <row r="9" spans="1:8" x14ac:dyDescent="0.25">
      <c r="A9" s="84" t="s">
        <v>18</v>
      </c>
      <c r="B9" s="191">
        <v>5643.88</v>
      </c>
      <c r="C9" s="191">
        <v>1100</v>
      </c>
      <c r="D9" s="191">
        <v>3270.64</v>
      </c>
      <c r="E9" s="191">
        <v>10923.69</v>
      </c>
      <c r="F9" s="191">
        <v>7521.75</v>
      </c>
      <c r="G9" s="191">
        <f t="shared" si="1"/>
        <v>68.857226816213199</v>
      </c>
      <c r="H9" s="191">
        <f t="shared" si="2"/>
        <v>1.3327267766146693</v>
      </c>
    </row>
  </sheetData>
  <mergeCells count="2">
    <mergeCell ref="A4:H4"/>
    <mergeCell ref="A2:H2"/>
  </mergeCells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374-72D9-435E-B414-17A7C312C0D7}">
  <sheetPr>
    <pageSetUpPr fitToPage="1"/>
  </sheetPr>
  <dimension ref="A2:G24"/>
  <sheetViews>
    <sheetView workbookViewId="0">
      <selection activeCell="A24" sqref="A24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280" t="s">
        <v>469</v>
      </c>
      <c r="B2" s="280"/>
      <c r="C2" s="280"/>
      <c r="D2" s="280"/>
      <c r="E2" s="280"/>
      <c r="F2" s="280"/>
      <c r="G2" s="280"/>
    </row>
    <row r="4" spans="1:7" ht="29.25" customHeight="1" x14ac:dyDescent="0.25">
      <c r="A4" s="327" t="s">
        <v>402</v>
      </c>
      <c r="B4" s="327"/>
      <c r="C4" s="327"/>
      <c r="D4" s="327"/>
      <c r="E4" s="327"/>
      <c r="F4" s="327"/>
      <c r="G4" s="327"/>
    </row>
    <row r="5" spans="1:7" x14ac:dyDescent="0.25">
      <c r="A5" s="300" t="s">
        <v>80</v>
      </c>
      <c r="B5" s="300" t="s">
        <v>397</v>
      </c>
      <c r="C5" s="300" t="s">
        <v>398</v>
      </c>
      <c r="D5" s="328" t="s">
        <v>399</v>
      </c>
      <c r="E5" s="328"/>
      <c r="F5" s="328" t="s">
        <v>400</v>
      </c>
      <c r="G5" s="328"/>
    </row>
    <row r="6" spans="1:7" s="121" customFormat="1" ht="45" x14ac:dyDescent="0.25">
      <c r="A6" s="300"/>
      <c r="B6" s="300"/>
      <c r="C6" s="300"/>
      <c r="D6" s="74" t="s">
        <v>191</v>
      </c>
      <c r="E6" s="74" t="s">
        <v>401</v>
      </c>
      <c r="F6" s="74" t="s">
        <v>191</v>
      </c>
      <c r="G6" s="74" t="s">
        <v>401</v>
      </c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4" spans="1:7" x14ac:dyDescent="0.25">
      <c r="A24" t="s">
        <v>584</v>
      </c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B4DD-78F2-4A30-90E2-D3A62FE9B4E8}">
  <sheetPr>
    <tabColor rgb="FFFFC000"/>
    <pageSetUpPr fitToPage="1"/>
  </sheetPr>
  <dimension ref="A2:G31"/>
  <sheetViews>
    <sheetView workbookViewId="0">
      <selection activeCell="A31" sqref="A31"/>
    </sheetView>
  </sheetViews>
  <sheetFormatPr defaultRowHeight="15" x14ac:dyDescent="0.25"/>
  <cols>
    <col min="1" max="7" width="22" customWidth="1"/>
  </cols>
  <sheetData>
    <row r="2" spans="1:7" x14ac:dyDescent="0.25">
      <c r="A2" s="280" t="s">
        <v>470</v>
      </c>
      <c r="B2" s="280"/>
      <c r="C2" s="280"/>
      <c r="D2" s="280"/>
      <c r="E2" s="280"/>
      <c r="F2" s="280"/>
      <c r="G2" s="280"/>
    </row>
    <row r="4" spans="1:7" x14ac:dyDescent="0.25">
      <c r="A4" s="322" t="s">
        <v>387</v>
      </c>
      <c r="B4" s="322"/>
      <c r="C4" s="322"/>
      <c r="D4" s="322"/>
      <c r="E4" s="322"/>
      <c r="F4" s="322"/>
      <c r="G4" s="322"/>
    </row>
    <row r="5" spans="1:7" ht="30" x14ac:dyDescent="0.25">
      <c r="A5" s="36" t="s">
        <v>230</v>
      </c>
      <c r="B5" s="36" t="s">
        <v>231</v>
      </c>
      <c r="C5" s="36" t="s">
        <v>42</v>
      </c>
      <c r="D5" s="148" t="s">
        <v>508</v>
      </c>
      <c r="E5" s="36" t="s">
        <v>232</v>
      </c>
      <c r="F5" s="36" t="s">
        <v>233</v>
      </c>
      <c r="G5" s="36" t="s">
        <v>234</v>
      </c>
    </row>
    <row r="6" spans="1:7" x14ac:dyDescent="0.25">
      <c r="A6" s="61"/>
      <c r="B6" s="61"/>
      <c r="C6" s="61"/>
      <c r="D6" s="61"/>
      <c r="E6" s="61"/>
      <c r="F6" s="61"/>
      <c r="G6" s="61"/>
    </row>
    <row r="7" spans="1:7" x14ac:dyDescent="0.25">
      <c r="A7" s="61"/>
      <c r="B7" s="61"/>
      <c r="C7" s="61"/>
      <c r="D7" s="61"/>
      <c r="E7" s="61"/>
      <c r="F7" s="61"/>
      <c r="G7" s="61"/>
    </row>
    <row r="8" spans="1:7" x14ac:dyDescent="0.25">
      <c r="A8" s="61"/>
      <c r="B8" s="61"/>
      <c r="C8" s="61"/>
      <c r="D8" s="61"/>
      <c r="E8" s="61"/>
      <c r="F8" s="61"/>
      <c r="G8" s="61"/>
    </row>
    <row r="9" spans="1:7" x14ac:dyDescent="0.25">
      <c r="A9" s="61"/>
      <c r="B9" s="61"/>
      <c r="C9" s="61"/>
      <c r="D9" s="61"/>
      <c r="E9" s="61"/>
      <c r="F9" s="61"/>
      <c r="G9" s="61"/>
    </row>
    <row r="10" spans="1:7" x14ac:dyDescent="0.25">
      <c r="A10" s="61"/>
      <c r="B10" s="61"/>
      <c r="C10" s="61"/>
      <c r="D10" s="61"/>
      <c r="E10" s="61"/>
      <c r="F10" s="61"/>
      <c r="G10" s="61"/>
    </row>
    <row r="11" spans="1:7" x14ac:dyDescent="0.25">
      <c r="A11" s="61"/>
      <c r="B11" s="61"/>
      <c r="C11" s="61"/>
      <c r="D11" s="61"/>
      <c r="E11" s="61"/>
      <c r="F11" s="61"/>
      <c r="G11" s="61"/>
    </row>
    <row r="12" spans="1:7" x14ac:dyDescent="0.25">
      <c r="A12" s="61"/>
      <c r="B12" s="61"/>
      <c r="C12" s="61"/>
      <c r="D12" s="61"/>
      <c r="E12" s="61"/>
      <c r="F12" s="61"/>
      <c r="G12" s="61"/>
    </row>
    <row r="13" spans="1:7" x14ac:dyDescent="0.25">
      <c r="A13" s="61"/>
      <c r="B13" s="61"/>
      <c r="C13" s="61"/>
      <c r="D13" s="61"/>
      <c r="E13" s="61"/>
      <c r="F13" s="61"/>
      <c r="G13" s="61"/>
    </row>
    <row r="14" spans="1:7" x14ac:dyDescent="0.25">
      <c r="A14" s="61"/>
      <c r="B14" s="61"/>
      <c r="C14" s="61"/>
      <c r="D14" s="61"/>
      <c r="E14" s="61"/>
      <c r="F14" s="61"/>
      <c r="G14" s="61"/>
    </row>
    <row r="15" spans="1:7" x14ac:dyDescent="0.25">
      <c r="A15" s="61"/>
      <c r="B15" s="61"/>
      <c r="C15" s="61"/>
      <c r="D15" s="61"/>
      <c r="E15" s="61"/>
      <c r="F15" s="61"/>
      <c r="G15" s="61"/>
    </row>
    <row r="16" spans="1:7" x14ac:dyDescent="0.25">
      <c r="A16" s="61"/>
      <c r="B16" s="61"/>
      <c r="C16" s="61"/>
      <c r="D16" s="61"/>
      <c r="E16" s="61"/>
      <c r="F16" s="61"/>
      <c r="G16" s="61"/>
    </row>
    <row r="17" spans="1:7" x14ac:dyDescent="0.25">
      <c r="A17" s="61"/>
      <c r="B17" s="61"/>
      <c r="C17" s="61"/>
      <c r="D17" s="61"/>
      <c r="E17" s="61"/>
      <c r="F17" s="61"/>
      <c r="G17" s="61"/>
    </row>
    <row r="18" spans="1:7" x14ac:dyDescent="0.25">
      <c r="A18" s="61"/>
      <c r="B18" s="61"/>
      <c r="C18" s="61"/>
      <c r="D18" s="61"/>
      <c r="E18" s="61"/>
      <c r="F18" s="61"/>
      <c r="G18" s="61"/>
    </row>
    <row r="19" spans="1:7" x14ac:dyDescent="0.25">
      <c r="A19" s="61"/>
      <c r="B19" s="61"/>
      <c r="C19" s="61"/>
      <c r="D19" s="61"/>
      <c r="E19" s="61"/>
      <c r="F19" s="61"/>
      <c r="G19" s="61"/>
    </row>
    <row r="20" spans="1:7" x14ac:dyDescent="0.25">
      <c r="A20" s="61"/>
      <c r="B20" s="61"/>
      <c r="C20" s="61"/>
      <c r="D20" s="61"/>
      <c r="E20" s="61"/>
      <c r="F20" s="61"/>
      <c r="G20" s="61"/>
    </row>
    <row r="21" spans="1:7" x14ac:dyDescent="0.25">
      <c r="A21" s="61"/>
      <c r="B21" s="61"/>
      <c r="C21" s="61"/>
      <c r="D21" s="61"/>
      <c r="E21" s="61"/>
      <c r="F21" s="61"/>
      <c r="G21" s="61"/>
    </row>
    <row r="22" spans="1:7" x14ac:dyDescent="0.25">
      <c r="A22" s="61"/>
      <c r="B22" s="61"/>
      <c r="C22" s="61"/>
      <c r="D22" s="61"/>
      <c r="E22" s="61"/>
      <c r="F22" s="61"/>
      <c r="G22" s="61"/>
    </row>
    <row r="23" spans="1:7" x14ac:dyDescent="0.25">
      <c r="A23" s="61"/>
      <c r="B23" s="61"/>
      <c r="C23" s="61"/>
      <c r="D23" s="61"/>
      <c r="E23" s="61"/>
      <c r="F23" s="61"/>
      <c r="G23" s="61"/>
    </row>
    <row r="24" spans="1:7" x14ac:dyDescent="0.25">
      <c r="A24" s="61"/>
      <c r="B24" s="61"/>
      <c r="C24" s="61"/>
      <c r="D24" s="61"/>
      <c r="E24" s="61"/>
      <c r="F24" s="61"/>
      <c r="G24" s="61"/>
    </row>
    <row r="25" spans="1:7" x14ac:dyDescent="0.25">
      <c r="A25" s="61"/>
      <c r="B25" s="61"/>
      <c r="C25" s="61"/>
      <c r="D25" s="61"/>
      <c r="E25" s="61"/>
      <c r="F25" s="61"/>
      <c r="G25" s="61"/>
    </row>
    <row r="26" spans="1:7" x14ac:dyDescent="0.25">
      <c r="A26" s="61"/>
      <c r="B26" s="61"/>
      <c r="C26" s="61"/>
      <c r="D26" s="61"/>
      <c r="E26" s="61"/>
      <c r="F26" s="61"/>
      <c r="G26" s="61"/>
    </row>
    <row r="27" spans="1:7" x14ac:dyDescent="0.25">
      <c r="A27" s="61"/>
      <c r="B27" s="61"/>
      <c r="C27" s="61"/>
      <c r="D27" s="61"/>
      <c r="E27" s="61"/>
      <c r="F27" s="61"/>
      <c r="G27" s="61"/>
    </row>
    <row r="28" spans="1:7" x14ac:dyDescent="0.25">
      <c r="A28" s="61"/>
      <c r="B28" s="61"/>
      <c r="C28" s="61"/>
      <c r="D28" s="61"/>
      <c r="E28" s="61"/>
      <c r="F28" s="61"/>
      <c r="G28" s="61"/>
    </row>
    <row r="31" spans="1:7" x14ac:dyDescent="0.25">
      <c r="A31" t="s">
        <v>584</v>
      </c>
    </row>
  </sheetData>
  <mergeCells count="2">
    <mergeCell ref="A4:G4"/>
    <mergeCell ref="A2:G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C17E-59E5-4B3C-AA63-EF592AF0C293}">
  <dimension ref="A2:B2"/>
  <sheetViews>
    <sheetView workbookViewId="0">
      <selection activeCell="A22" sqref="A22"/>
    </sheetView>
  </sheetViews>
  <sheetFormatPr defaultRowHeight="15" x14ac:dyDescent="0.25"/>
  <cols>
    <col min="1" max="1" width="50.7109375" customWidth="1"/>
    <col min="2" max="2" width="30.42578125" customWidth="1"/>
  </cols>
  <sheetData>
    <row r="2" spans="1:2" x14ac:dyDescent="0.25">
      <c r="A2" s="280" t="s">
        <v>539</v>
      </c>
      <c r="B2" s="280"/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0EB0-3360-45AE-8D3F-15358AD8BC5E}">
  <sheetPr>
    <pageSetUpPr fitToPage="1"/>
  </sheetPr>
  <dimension ref="A2:E29"/>
  <sheetViews>
    <sheetView workbookViewId="0">
      <selection activeCell="C32" sqref="C32"/>
    </sheetView>
  </sheetViews>
  <sheetFormatPr defaultRowHeight="15" x14ac:dyDescent="0.25"/>
  <cols>
    <col min="1" max="1" width="25.85546875" customWidth="1"/>
    <col min="2" max="5" width="18.7109375" customWidth="1"/>
  </cols>
  <sheetData>
    <row r="2" spans="1:5" x14ac:dyDescent="0.25">
      <c r="A2" s="280" t="s">
        <v>471</v>
      </c>
      <c r="B2" s="280"/>
      <c r="C2" s="280"/>
      <c r="D2" s="280"/>
      <c r="E2" s="280"/>
    </row>
    <row r="4" spans="1:5" ht="21" customHeight="1" x14ac:dyDescent="0.25">
      <c r="A4" s="327" t="s">
        <v>586</v>
      </c>
      <c r="B4" s="327"/>
      <c r="C4" s="327"/>
      <c r="D4" s="327"/>
    </row>
    <row r="5" spans="1:5" x14ac:dyDescent="0.25">
      <c r="A5" s="329" t="s">
        <v>442</v>
      </c>
      <c r="B5" s="329" t="s">
        <v>32</v>
      </c>
      <c r="C5" s="329" t="s">
        <v>243</v>
      </c>
      <c r="D5" s="329"/>
    </row>
    <row r="6" spans="1:5" x14ac:dyDescent="0.25">
      <c r="A6" s="329"/>
      <c r="B6" s="329"/>
      <c r="C6" s="75" t="s">
        <v>244</v>
      </c>
      <c r="D6" s="75" t="s">
        <v>245</v>
      </c>
    </row>
    <row r="7" spans="1:5" x14ac:dyDescent="0.25">
      <c r="A7" s="76" t="s">
        <v>246</v>
      </c>
      <c r="B7" s="145">
        <f>C7+D7</f>
        <v>1100</v>
      </c>
      <c r="C7" s="145">
        <v>1100</v>
      </c>
      <c r="D7" s="145">
        <v>0</v>
      </c>
    </row>
    <row r="8" spans="1:5" x14ac:dyDescent="0.25">
      <c r="A8" s="76" t="s">
        <v>49</v>
      </c>
      <c r="B8" s="145">
        <f t="shared" ref="B8:B11" si="0">C8+D8</f>
        <v>4015.5499999999997</v>
      </c>
      <c r="C8" s="145">
        <v>3270.64</v>
      </c>
      <c r="D8" s="145">
        <v>744.91</v>
      </c>
    </row>
    <row r="9" spans="1:5" x14ac:dyDescent="0.25">
      <c r="A9" s="76" t="s">
        <v>247</v>
      </c>
      <c r="B9" s="145">
        <f t="shared" si="0"/>
        <v>11686.03</v>
      </c>
      <c r="C9" s="145">
        <v>10923.69</v>
      </c>
      <c r="D9" s="145">
        <v>762.34</v>
      </c>
    </row>
    <row r="10" spans="1:5" ht="30" x14ac:dyDescent="0.25">
      <c r="A10" s="76" t="s">
        <v>248</v>
      </c>
      <c r="B10" s="145">
        <f t="shared" si="0"/>
        <v>8284.09</v>
      </c>
      <c r="C10" s="145">
        <v>7521.75</v>
      </c>
      <c r="D10" s="145">
        <v>762.34</v>
      </c>
    </row>
    <row r="11" spans="1:5" x14ac:dyDescent="0.25">
      <c r="A11" s="76" t="s">
        <v>249</v>
      </c>
      <c r="B11" s="145">
        <f t="shared" si="0"/>
        <v>5357.39</v>
      </c>
      <c r="C11" s="145">
        <v>5339.97</v>
      </c>
      <c r="D11" s="145">
        <v>17.420000000000002</v>
      </c>
    </row>
    <row r="14" spans="1:5" ht="24.75" customHeight="1" x14ac:dyDescent="0.25">
      <c r="A14" s="327" t="s">
        <v>258</v>
      </c>
      <c r="B14" s="327"/>
      <c r="C14" s="327"/>
    </row>
    <row r="15" spans="1:5" x14ac:dyDescent="0.25">
      <c r="A15" s="329" t="s">
        <v>250</v>
      </c>
      <c r="B15" s="329" t="s">
        <v>251</v>
      </c>
      <c r="C15" s="329"/>
    </row>
    <row r="16" spans="1:5" x14ac:dyDescent="0.25">
      <c r="A16" s="329"/>
      <c r="B16" s="129" t="s">
        <v>252</v>
      </c>
      <c r="C16" s="129" t="s">
        <v>253</v>
      </c>
    </row>
    <row r="17" spans="1:5" x14ac:dyDescent="0.25">
      <c r="A17" s="78" t="s">
        <v>254</v>
      </c>
      <c r="B17" s="246">
        <v>0</v>
      </c>
      <c r="C17" s="244">
        <f>B17/$B$21</f>
        <v>0</v>
      </c>
    </row>
    <row r="18" spans="1:5" x14ac:dyDescent="0.25">
      <c r="A18" s="78" t="s">
        <v>255</v>
      </c>
      <c r="B18" s="246">
        <v>1609.56</v>
      </c>
      <c r="C18" s="244">
        <f t="shared" ref="C18:C20" si="1">B18/$B$21</f>
        <v>0.19429532996382221</v>
      </c>
    </row>
    <row r="19" spans="1:5" x14ac:dyDescent="0.25">
      <c r="A19" s="78" t="s">
        <v>256</v>
      </c>
      <c r="B19" s="246">
        <v>3112.38</v>
      </c>
      <c r="C19" s="244">
        <f t="shared" si="1"/>
        <v>0.37570572024205434</v>
      </c>
    </row>
    <row r="20" spans="1:5" x14ac:dyDescent="0.25">
      <c r="A20" s="78" t="s">
        <v>257</v>
      </c>
      <c r="B20" s="246">
        <v>3562.15</v>
      </c>
      <c r="C20" s="244">
        <f t="shared" si="1"/>
        <v>0.42999894979412345</v>
      </c>
    </row>
    <row r="21" spans="1:5" x14ac:dyDescent="0.25">
      <c r="A21" s="129" t="s">
        <v>32</v>
      </c>
      <c r="B21" s="247">
        <f>SUM(B17:B20)</f>
        <v>8284.09</v>
      </c>
      <c r="C21" s="245">
        <f>SUM(C17:C20)</f>
        <v>1</v>
      </c>
    </row>
    <row r="24" spans="1:5" ht="28.5" customHeight="1" x14ac:dyDescent="0.25">
      <c r="A24" s="327" t="s">
        <v>259</v>
      </c>
      <c r="B24" s="327"/>
      <c r="C24" s="327"/>
      <c r="D24" s="327"/>
      <c r="E24" s="327"/>
    </row>
    <row r="25" spans="1:5" x14ac:dyDescent="0.25">
      <c r="A25" s="329" t="s">
        <v>443</v>
      </c>
      <c r="B25" s="329" t="s">
        <v>136</v>
      </c>
      <c r="C25" s="329"/>
      <c r="D25" s="329"/>
      <c r="E25" s="329"/>
    </row>
    <row r="26" spans="1:5" x14ac:dyDescent="0.25">
      <c r="A26" s="329"/>
      <c r="B26" s="129">
        <v>2021</v>
      </c>
      <c r="C26" s="129">
        <v>2022</v>
      </c>
      <c r="D26" s="129">
        <v>2023</v>
      </c>
      <c r="E26" s="129">
        <v>2024</v>
      </c>
    </row>
    <row r="27" spans="1:5" x14ac:dyDescent="0.25">
      <c r="A27" s="77" t="s">
        <v>444</v>
      </c>
      <c r="B27" s="145">
        <v>3726.54</v>
      </c>
      <c r="C27" s="145">
        <v>2376.4699999999998</v>
      </c>
      <c r="D27" s="145">
        <v>5691.43</v>
      </c>
      <c r="E27" s="145">
        <v>8284.08</v>
      </c>
    </row>
    <row r="29" spans="1:5" x14ac:dyDescent="0.25">
      <c r="A29" t="s">
        <v>445</v>
      </c>
    </row>
  </sheetData>
  <mergeCells count="11">
    <mergeCell ref="A2:E2"/>
    <mergeCell ref="A24:E24"/>
    <mergeCell ref="A25:A26"/>
    <mergeCell ref="B25:E25"/>
    <mergeCell ref="A4:D4"/>
    <mergeCell ref="A5:A6"/>
    <mergeCell ref="B5:B6"/>
    <mergeCell ref="C5:D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17B5-FFCE-4BFA-ABD4-846501C3B346}">
  <sheetPr>
    <pageSetUpPr fitToPage="1"/>
  </sheetPr>
  <dimension ref="A2:G13"/>
  <sheetViews>
    <sheetView topLeftCell="B1" zoomScale="90" zoomScaleNormal="90" workbookViewId="0">
      <selection activeCell="B13" sqref="B13"/>
    </sheetView>
  </sheetViews>
  <sheetFormatPr defaultRowHeight="15" x14ac:dyDescent="0.25"/>
  <cols>
    <col min="1" max="1" width="24.5703125" customWidth="1"/>
    <col min="2" max="2" width="36.42578125" customWidth="1"/>
    <col min="3" max="6" width="15" customWidth="1"/>
    <col min="7" max="7" width="72" style="183" bestFit="1" customWidth="1"/>
  </cols>
  <sheetData>
    <row r="2" spans="1:7" x14ac:dyDescent="0.25">
      <c r="A2" s="280" t="s">
        <v>472</v>
      </c>
      <c r="B2" s="280"/>
      <c r="C2" s="280"/>
      <c r="D2" s="280"/>
      <c r="E2" s="280"/>
      <c r="F2" s="280"/>
      <c r="G2" s="280"/>
    </row>
    <row r="4" spans="1:7" x14ac:dyDescent="0.25">
      <c r="A4" s="322" t="s">
        <v>269</v>
      </c>
      <c r="B4" s="322"/>
      <c r="C4" s="322"/>
      <c r="D4" s="322"/>
      <c r="E4" s="322"/>
      <c r="F4" s="322"/>
      <c r="G4" s="322"/>
    </row>
    <row r="5" spans="1:7" x14ac:dyDescent="0.25">
      <c r="A5" s="330" t="s">
        <v>261</v>
      </c>
      <c r="B5" s="330" t="s">
        <v>262</v>
      </c>
      <c r="C5" s="331" t="s">
        <v>263</v>
      </c>
      <c r="D5" s="332">
        <v>2024</v>
      </c>
      <c r="E5" s="332"/>
      <c r="F5" s="332"/>
      <c r="G5" s="331" t="s">
        <v>264</v>
      </c>
    </row>
    <row r="6" spans="1:7" x14ac:dyDescent="0.25">
      <c r="A6" s="330"/>
      <c r="B6" s="330"/>
      <c r="C6" s="331"/>
      <c r="D6" s="79" t="s">
        <v>265</v>
      </c>
      <c r="E6" s="79" t="s">
        <v>266</v>
      </c>
      <c r="F6" s="79" t="s">
        <v>267</v>
      </c>
      <c r="G6" s="331"/>
    </row>
    <row r="7" spans="1:7" ht="24.75" x14ac:dyDescent="0.25">
      <c r="A7" s="11" t="s">
        <v>587</v>
      </c>
      <c r="B7" s="80" t="s">
        <v>588</v>
      </c>
      <c r="C7" s="248">
        <v>3467.37</v>
      </c>
      <c r="D7" s="12">
        <v>3105.33</v>
      </c>
      <c r="E7" s="12">
        <v>3105.33</v>
      </c>
      <c r="F7" s="12">
        <f t="shared" ref="F7:F13" si="0">D7-E7</f>
        <v>0</v>
      </c>
      <c r="G7" s="80"/>
    </row>
    <row r="8" spans="1:7" x14ac:dyDescent="0.25">
      <c r="A8" s="11" t="s">
        <v>589</v>
      </c>
      <c r="B8" s="80" t="s">
        <v>590</v>
      </c>
      <c r="C8" s="248">
        <v>2658.13</v>
      </c>
      <c r="D8" s="12">
        <v>2189.09</v>
      </c>
      <c r="E8" s="12">
        <v>1429.84</v>
      </c>
      <c r="F8" s="12">
        <f t="shared" si="0"/>
        <v>759.25000000000023</v>
      </c>
      <c r="G8" s="80" t="s">
        <v>591</v>
      </c>
    </row>
    <row r="9" spans="1:7" x14ac:dyDescent="0.25">
      <c r="A9" s="11" t="s">
        <v>592</v>
      </c>
      <c r="B9" s="80" t="s">
        <v>593</v>
      </c>
      <c r="C9" s="248">
        <v>1631.57</v>
      </c>
      <c r="D9" s="12">
        <v>1631.57</v>
      </c>
      <c r="E9" s="12">
        <v>77.739999999999995</v>
      </c>
      <c r="F9" s="12">
        <f t="shared" si="0"/>
        <v>1553.83</v>
      </c>
      <c r="G9" s="80" t="s">
        <v>594</v>
      </c>
    </row>
    <row r="10" spans="1:7" ht="24.75" x14ac:dyDescent="0.25">
      <c r="A10" s="11" t="s">
        <v>595</v>
      </c>
      <c r="B10" s="249" t="s">
        <v>597</v>
      </c>
      <c r="C10" s="248">
        <v>1088.8599999999999</v>
      </c>
      <c r="D10" s="12">
        <v>1088.8599999999999</v>
      </c>
      <c r="E10" s="12">
        <v>0</v>
      </c>
      <c r="F10" s="12">
        <f t="shared" si="0"/>
        <v>1088.8599999999999</v>
      </c>
      <c r="G10" s="80" t="s">
        <v>596</v>
      </c>
    </row>
    <row r="11" spans="1:7" x14ac:dyDescent="0.25">
      <c r="A11" s="11"/>
      <c r="B11" s="80" t="s">
        <v>598</v>
      </c>
      <c r="C11" s="248">
        <v>1246.1099999999999</v>
      </c>
      <c r="D11" s="12">
        <v>1246.1099999999999</v>
      </c>
      <c r="E11" s="12">
        <v>1246.1099999999999</v>
      </c>
      <c r="F11" s="12">
        <f t="shared" si="0"/>
        <v>0</v>
      </c>
      <c r="G11" s="80"/>
    </row>
    <row r="12" spans="1:7" x14ac:dyDescent="0.25">
      <c r="A12" s="11"/>
      <c r="B12" s="80" t="s">
        <v>599</v>
      </c>
      <c r="C12" s="248">
        <v>750.2</v>
      </c>
      <c r="D12" s="12">
        <v>750.2</v>
      </c>
      <c r="E12" s="12">
        <v>750.2</v>
      </c>
      <c r="F12" s="12">
        <f t="shared" si="0"/>
        <v>0</v>
      </c>
      <c r="G12" s="80"/>
    </row>
    <row r="13" spans="1:7" ht="24.75" x14ac:dyDescent="0.25">
      <c r="A13" s="11"/>
      <c r="B13" s="80" t="s">
        <v>600</v>
      </c>
      <c r="C13" s="248">
        <v>735.35</v>
      </c>
      <c r="D13" s="12">
        <v>735.35</v>
      </c>
      <c r="E13" s="12">
        <v>735.35</v>
      </c>
      <c r="F13" s="12">
        <f t="shared" si="0"/>
        <v>0</v>
      </c>
      <c r="G13" s="80"/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2EA7-8DDB-45F0-8028-4DE2A20D879C}">
  <dimension ref="A2:H23"/>
  <sheetViews>
    <sheetView workbookViewId="0">
      <selection activeCell="A23" sqref="A23"/>
    </sheetView>
  </sheetViews>
  <sheetFormatPr defaultRowHeight="15" x14ac:dyDescent="0.25"/>
  <cols>
    <col min="1" max="8" width="16.28515625" customWidth="1"/>
  </cols>
  <sheetData>
    <row r="2" spans="1:8" x14ac:dyDescent="0.25">
      <c r="A2" s="280" t="s">
        <v>473</v>
      </c>
      <c r="B2" s="280"/>
      <c r="C2" s="280"/>
      <c r="D2" s="280"/>
      <c r="E2" s="280"/>
      <c r="F2" s="280"/>
      <c r="G2" s="280"/>
      <c r="H2" s="280"/>
    </row>
    <row r="4" spans="1:8" x14ac:dyDescent="0.25">
      <c r="A4" s="335" t="s">
        <v>277</v>
      </c>
      <c r="B4" s="335"/>
      <c r="C4" s="335"/>
      <c r="D4" s="335"/>
      <c r="E4" s="335"/>
      <c r="F4" s="335"/>
      <c r="G4" s="335"/>
      <c r="H4" s="335"/>
    </row>
    <row r="5" spans="1:8" x14ac:dyDescent="0.25">
      <c r="A5" s="330" t="s">
        <v>270</v>
      </c>
      <c r="B5" s="330" t="s">
        <v>271</v>
      </c>
      <c r="C5" s="336" t="s">
        <v>272</v>
      </c>
      <c r="D5" s="331" t="s">
        <v>273</v>
      </c>
      <c r="E5" s="332" t="s">
        <v>50</v>
      </c>
      <c r="F5" s="332"/>
      <c r="G5" s="332"/>
      <c r="H5" s="331" t="s">
        <v>264</v>
      </c>
    </row>
    <row r="6" spans="1:8" x14ac:dyDescent="0.25">
      <c r="A6" s="330"/>
      <c r="B6" s="330"/>
      <c r="C6" s="337"/>
      <c r="D6" s="331"/>
      <c r="E6" s="79" t="s">
        <v>265</v>
      </c>
      <c r="F6" s="79" t="s">
        <v>266</v>
      </c>
      <c r="G6" s="79" t="s">
        <v>267</v>
      </c>
      <c r="H6" s="331"/>
    </row>
    <row r="7" spans="1:8" x14ac:dyDescent="0.25">
      <c r="A7" s="333"/>
      <c r="B7" s="333"/>
      <c r="C7" s="81" t="s">
        <v>274</v>
      </c>
      <c r="D7" s="12"/>
      <c r="E7" s="12"/>
      <c r="F7" s="12"/>
      <c r="G7" s="12">
        <f>E7-F7</f>
        <v>0</v>
      </c>
      <c r="H7" s="334"/>
    </row>
    <row r="8" spans="1:8" x14ac:dyDescent="0.25">
      <c r="A8" s="333"/>
      <c r="B8" s="333"/>
      <c r="C8" s="81" t="s">
        <v>275</v>
      </c>
      <c r="D8" s="12"/>
      <c r="E8" s="12"/>
      <c r="F8" s="12"/>
      <c r="G8" s="12">
        <f>E8-F8</f>
        <v>0</v>
      </c>
      <c r="H8" s="334"/>
    </row>
    <row r="9" spans="1:8" x14ac:dyDescent="0.25">
      <c r="A9" s="333"/>
      <c r="B9" s="333"/>
      <c r="C9" s="81" t="s">
        <v>276</v>
      </c>
      <c r="D9" s="12">
        <f>D7+D8</f>
        <v>0</v>
      </c>
      <c r="E9" s="12">
        <f t="shared" ref="E9:G9" si="0">E7+E8</f>
        <v>0</v>
      </c>
      <c r="F9" s="12">
        <f t="shared" si="0"/>
        <v>0</v>
      </c>
      <c r="G9" s="12">
        <f t="shared" si="0"/>
        <v>0</v>
      </c>
      <c r="H9" s="334"/>
    </row>
    <row r="10" spans="1:8" x14ac:dyDescent="0.25">
      <c r="A10" s="333"/>
      <c r="B10" s="333"/>
      <c r="C10" s="81" t="s">
        <v>274</v>
      </c>
      <c r="D10" s="12"/>
      <c r="E10" s="12"/>
      <c r="F10" s="12"/>
      <c r="G10" s="12">
        <f>E10-F10</f>
        <v>0</v>
      </c>
      <c r="H10" s="334"/>
    </row>
    <row r="11" spans="1:8" x14ac:dyDescent="0.25">
      <c r="A11" s="333"/>
      <c r="B11" s="333"/>
      <c r="C11" s="81" t="s">
        <v>275</v>
      </c>
      <c r="D11" s="12"/>
      <c r="E11" s="12"/>
      <c r="F11" s="12"/>
      <c r="G11" s="12">
        <f>E11-F11</f>
        <v>0</v>
      </c>
      <c r="H11" s="334"/>
    </row>
    <row r="12" spans="1:8" x14ac:dyDescent="0.25">
      <c r="A12" s="333"/>
      <c r="B12" s="333"/>
      <c r="C12" s="81" t="s">
        <v>276</v>
      </c>
      <c r="D12" s="12">
        <f>D10+D11</f>
        <v>0</v>
      </c>
      <c r="E12" s="12">
        <f t="shared" ref="E12:G12" si="1">E10+E11</f>
        <v>0</v>
      </c>
      <c r="F12" s="12">
        <f t="shared" si="1"/>
        <v>0</v>
      </c>
      <c r="G12" s="12">
        <f t="shared" si="1"/>
        <v>0</v>
      </c>
      <c r="H12" s="334"/>
    </row>
    <row r="13" spans="1:8" x14ac:dyDescent="0.25">
      <c r="A13" s="333"/>
      <c r="B13" s="333"/>
      <c r="C13" s="81" t="s">
        <v>274</v>
      </c>
      <c r="D13" s="12"/>
      <c r="E13" s="12"/>
      <c r="F13" s="12"/>
      <c r="G13" s="12">
        <f>E13-F13</f>
        <v>0</v>
      </c>
      <c r="H13" s="334"/>
    </row>
    <row r="14" spans="1:8" x14ac:dyDescent="0.25">
      <c r="A14" s="333"/>
      <c r="B14" s="333"/>
      <c r="C14" s="81" t="s">
        <v>275</v>
      </c>
      <c r="D14" s="12"/>
      <c r="E14" s="12"/>
      <c r="F14" s="12"/>
      <c r="G14" s="12">
        <f>E14-F14</f>
        <v>0</v>
      </c>
      <c r="H14" s="334"/>
    </row>
    <row r="15" spans="1:8" x14ac:dyDescent="0.25">
      <c r="A15" s="333"/>
      <c r="B15" s="333"/>
      <c r="C15" s="81" t="s">
        <v>276</v>
      </c>
      <c r="D15" s="12">
        <f>D13+D14</f>
        <v>0</v>
      </c>
      <c r="E15" s="12">
        <f t="shared" ref="E15:G15" si="2">E13+E14</f>
        <v>0</v>
      </c>
      <c r="F15" s="12">
        <f t="shared" si="2"/>
        <v>0</v>
      </c>
      <c r="G15" s="12">
        <f t="shared" si="2"/>
        <v>0</v>
      </c>
      <c r="H15" s="334"/>
    </row>
    <row r="16" spans="1:8" x14ac:dyDescent="0.25">
      <c r="A16" s="333"/>
      <c r="B16" s="333"/>
      <c r="C16" s="81" t="s">
        <v>274</v>
      </c>
      <c r="D16" s="12"/>
      <c r="E16" s="12"/>
      <c r="F16" s="12"/>
      <c r="G16" s="12">
        <f>E16-F16</f>
        <v>0</v>
      </c>
      <c r="H16" s="334"/>
    </row>
    <row r="17" spans="1:8" x14ac:dyDescent="0.25">
      <c r="A17" s="333"/>
      <c r="B17" s="333"/>
      <c r="C17" s="81" t="s">
        <v>275</v>
      </c>
      <c r="D17" s="12"/>
      <c r="E17" s="12"/>
      <c r="F17" s="12"/>
      <c r="G17" s="12">
        <f>E17-F17</f>
        <v>0</v>
      </c>
      <c r="H17" s="334"/>
    </row>
    <row r="18" spans="1:8" x14ac:dyDescent="0.25">
      <c r="A18" s="333"/>
      <c r="B18" s="333"/>
      <c r="C18" s="81" t="s">
        <v>276</v>
      </c>
      <c r="D18" s="12">
        <f>D16+D17</f>
        <v>0</v>
      </c>
      <c r="E18" s="12">
        <f t="shared" ref="E18:G18" si="3">E16+E17</f>
        <v>0</v>
      </c>
      <c r="F18" s="12">
        <f t="shared" si="3"/>
        <v>0</v>
      </c>
      <c r="G18" s="12">
        <f t="shared" si="3"/>
        <v>0</v>
      </c>
      <c r="H18" s="334"/>
    </row>
    <row r="19" spans="1:8" x14ac:dyDescent="0.25">
      <c r="A19" s="333"/>
      <c r="B19" s="333"/>
      <c r="C19" s="81" t="s">
        <v>274</v>
      </c>
      <c r="D19" s="12"/>
      <c r="E19" s="12"/>
      <c r="F19" s="12"/>
      <c r="G19" s="12">
        <f>E19-F19</f>
        <v>0</v>
      </c>
      <c r="H19" s="334"/>
    </row>
    <row r="20" spans="1:8" x14ac:dyDescent="0.25">
      <c r="A20" s="333"/>
      <c r="B20" s="333"/>
      <c r="C20" s="81" t="s">
        <v>275</v>
      </c>
      <c r="D20" s="12"/>
      <c r="E20" s="12"/>
      <c r="F20" s="12"/>
      <c r="G20" s="12">
        <f>E20-F20</f>
        <v>0</v>
      </c>
      <c r="H20" s="334"/>
    </row>
    <row r="21" spans="1:8" x14ac:dyDescent="0.25">
      <c r="A21" s="333"/>
      <c r="B21" s="333"/>
      <c r="C21" s="81" t="s">
        <v>276</v>
      </c>
      <c r="D21" s="12">
        <f>D19+D20</f>
        <v>0</v>
      </c>
      <c r="E21" s="12">
        <f t="shared" ref="E21:G21" si="4">E19+E20</f>
        <v>0</v>
      </c>
      <c r="F21" s="12">
        <f t="shared" si="4"/>
        <v>0</v>
      </c>
      <c r="G21" s="12">
        <f t="shared" si="4"/>
        <v>0</v>
      </c>
      <c r="H21" s="334"/>
    </row>
    <row r="23" spans="1:8" x14ac:dyDescent="0.25">
      <c r="A23" t="s">
        <v>601</v>
      </c>
    </row>
  </sheetData>
  <mergeCells count="23">
    <mergeCell ref="A2:H2"/>
    <mergeCell ref="H5:H6"/>
    <mergeCell ref="A5:A6"/>
    <mergeCell ref="B5:B6"/>
    <mergeCell ref="C5:C6"/>
    <mergeCell ref="D5:D6"/>
    <mergeCell ref="E5:G5"/>
    <mergeCell ref="A19:A21"/>
    <mergeCell ref="B19:B21"/>
    <mergeCell ref="H19:H21"/>
    <mergeCell ref="A4:H4"/>
    <mergeCell ref="A13:A15"/>
    <mergeCell ref="B13:B15"/>
    <mergeCell ref="H13:H15"/>
    <mergeCell ref="A16:A18"/>
    <mergeCell ref="B16:B18"/>
    <mergeCell ref="H16:H18"/>
    <mergeCell ref="A7:A9"/>
    <mergeCell ref="B7:B9"/>
    <mergeCell ref="H7:H9"/>
    <mergeCell ref="A10:A12"/>
    <mergeCell ref="B10:B12"/>
    <mergeCell ref="H10:H12"/>
  </mergeCell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BD63-12BF-4954-9633-C77AB79A1ADC}">
  <sheetPr>
    <pageSetUpPr fitToPage="1"/>
  </sheetPr>
  <dimension ref="A1:F33"/>
  <sheetViews>
    <sheetView workbookViewId="0">
      <selection activeCell="A33" sqref="A33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280" t="s">
        <v>474</v>
      </c>
      <c r="B1" s="280"/>
      <c r="C1" s="280"/>
      <c r="D1" s="280"/>
      <c r="E1" s="280"/>
      <c r="F1" s="280"/>
    </row>
    <row r="4" spans="1:6" x14ac:dyDescent="0.25">
      <c r="A4" s="57" t="s">
        <v>285</v>
      </c>
      <c r="B4" s="57" t="s">
        <v>286</v>
      </c>
    </row>
    <row r="5" spans="1:6" x14ac:dyDescent="0.25">
      <c r="A5" s="82" t="s">
        <v>287</v>
      </c>
      <c r="B5" s="83"/>
    </row>
    <row r="6" spans="1:6" x14ac:dyDescent="0.25">
      <c r="A6" s="84" t="s">
        <v>288</v>
      </c>
      <c r="B6" s="83"/>
    </row>
    <row r="7" spans="1:6" x14ac:dyDescent="0.25">
      <c r="A7" s="84" t="s">
        <v>289</v>
      </c>
      <c r="B7" s="83"/>
    </row>
    <row r="8" spans="1:6" x14ac:dyDescent="0.25">
      <c r="A8" s="84"/>
      <c r="B8" s="83"/>
    </row>
    <row r="9" spans="1:6" x14ac:dyDescent="0.25">
      <c r="A9" s="82" t="s">
        <v>290</v>
      </c>
      <c r="B9" s="83"/>
    </row>
    <row r="10" spans="1:6" x14ac:dyDescent="0.25">
      <c r="A10" s="84" t="s">
        <v>291</v>
      </c>
      <c r="B10" s="83"/>
    </row>
    <row r="11" spans="1:6" x14ac:dyDescent="0.25">
      <c r="A11" s="84" t="s">
        <v>289</v>
      </c>
      <c r="B11" s="83"/>
    </row>
    <row r="14" spans="1:6" x14ac:dyDescent="0.25">
      <c r="A14" s="322" t="s">
        <v>296</v>
      </c>
      <c r="B14" s="322"/>
      <c r="C14" s="322"/>
      <c r="D14" s="322"/>
      <c r="E14" s="322"/>
      <c r="F14" s="322"/>
    </row>
    <row r="15" spans="1:6" ht="28.5" x14ac:dyDescent="0.25">
      <c r="A15" s="341" t="s">
        <v>293</v>
      </c>
      <c r="B15" s="341"/>
      <c r="C15" s="85" t="s">
        <v>10</v>
      </c>
      <c r="D15" s="85" t="s">
        <v>12</v>
      </c>
      <c r="E15" s="85" t="s">
        <v>13</v>
      </c>
      <c r="F15" s="85" t="s">
        <v>9</v>
      </c>
    </row>
    <row r="16" spans="1:6" x14ac:dyDescent="0.25">
      <c r="A16" s="342" t="s">
        <v>52</v>
      </c>
      <c r="B16" s="342"/>
      <c r="C16" s="86"/>
      <c r="D16" s="86"/>
      <c r="E16" s="86"/>
      <c r="F16" s="86"/>
    </row>
    <row r="17" spans="1:6" ht="30" x14ac:dyDescent="0.25">
      <c r="A17" s="343" t="s">
        <v>101</v>
      </c>
      <c r="B17" s="87" t="s">
        <v>294</v>
      </c>
      <c r="C17" s="87"/>
      <c r="D17" s="87"/>
      <c r="E17" s="87"/>
      <c r="F17" s="87"/>
    </row>
    <row r="18" spans="1:6" x14ac:dyDescent="0.25">
      <c r="A18" s="343"/>
      <c r="B18" s="87" t="s">
        <v>295</v>
      </c>
      <c r="C18" s="87"/>
      <c r="D18" s="87"/>
      <c r="E18" s="87"/>
      <c r="F18" s="87"/>
    </row>
    <row r="19" spans="1:6" x14ac:dyDescent="0.25">
      <c r="A19" s="342" t="s">
        <v>57</v>
      </c>
      <c r="B19" s="342"/>
      <c r="C19" s="86"/>
      <c r="D19" s="86"/>
      <c r="E19" s="86"/>
      <c r="F19" s="86"/>
    </row>
    <row r="22" spans="1:6" x14ac:dyDescent="0.25">
      <c r="A22" s="338" t="s">
        <v>297</v>
      </c>
      <c r="B22" s="338"/>
      <c r="C22" s="338"/>
      <c r="D22" s="338"/>
      <c r="E22" s="338"/>
    </row>
    <row r="23" spans="1:6" x14ac:dyDescent="0.25">
      <c r="A23" s="338" t="s">
        <v>285</v>
      </c>
      <c r="B23" s="339" t="s">
        <v>201</v>
      </c>
      <c r="C23" s="339" t="s">
        <v>298</v>
      </c>
      <c r="D23" s="339" t="s">
        <v>299</v>
      </c>
      <c r="E23" s="339" t="s">
        <v>300</v>
      </c>
    </row>
    <row r="24" spans="1:6" x14ac:dyDescent="0.25">
      <c r="A24" s="338"/>
      <c r="B24" s="340"/>
      <c r="C24" s="340"/>
      <c r="D24" s="340"/>
      <c r="E24" s="340"/>
    </row>
    <row r="25" spans="1:6" x14ac:dyDescent="0.25">
      <c r="A25" s="160" t="s">
        <v>301</v>
      </c>
      <c r="B25" s="161"/>
      <c r="C25" s="161"/>
      <c r="D25" s="161"/>
      <c r="E25" s="161"/>
    </row>
    <row r="26" spans="1:6" x14ac:dyDescent="0.25">
      <c r="A26" s="162" t="s">
        <v>302</v>
      </c>
      <c r="B26" s="69"/>
      <c r="C26" s="69"/>
      <c r="D26" s="69"/>
      <c r="E26" s="69"/>
    </row>
    <row r="27" spans="1:6" x14ac:dyDescent="0.25">
      <c r="A27" s="162" t="s">
        <v>303</v>
      </c>
      <c r="B27" s="69"/>
      <c r="C27" s="69"/>
      <c r="D27" s="69"/>
      <c r="E27" s="69"/>
    </row>
    <row r="28" spans="1:6" x14ac:dyDescent="0.25">
      <c r="A28" s="160" t="s">
        <v>304</v>
      </c>
      <c r="B28" s="161"/>
      <c r="C28" s="161"/>
      <c r="D28" s="161"/>
      <c r="E28" s="161"/>
    </row>
    <row r="29" spans="1:6" x14ac:dyDescent="0.25">
      <c r="A29" s="162" t="s">
        <v>302</v>
      </c>
      <c r="B29" s="69"/>
      <c r="C29" s="69"/>
      <c r="D29" s="69"/>
      <c r="E29" s="69"/>
    </row>
    <row r="30" spans="1:6" x14ac:dyDescent="0.25">
      <c r="A30" s="162" t="s">
        <v>303</v>
      </c>
      <c r="B30" s="69"/>
      <c r="C30" s="69"/>
      <c r="D30" s="69"/>
      <c r="E30" s="69"/>
    </row>
    <row r="33" spans="1:1" x14ac:dyDescent="0.25">
      <c r="A33" t="s">
        <v>584</v>
      </c>
    </row>
  </sheetData>
  <mergeCells count="12">
    <mergeCell ref="A1:F1"/>
    <mergeCell ref="A15:B15"/>
    <mergeCell ref="A16:B16"/>
    <mergeCell ref="A17:A18"/>
    <mergeCell ref="A19:B19"/>
    <mergeCell ref="A14:F14"/>
    <mergeCell ref="A22:E22"/>
    <mergeCell ref="A23:A24"/>
    <mergeCell ref="B23:B24"/>
    <mergeCell ref="C23:C24"/>
    <mergeCell ref="D23:D24"/>
    <mergeCell ref="E23:E24"/>
  </mergeCells>
  <pageMargins left="0.7" right="0.7" top="0.48" bottom="0.78740157499999996" header="0.3" footer="0.3"/>
  <pageSetup paperSize="9" scale="9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53BF-701A-4F1A-A1BA-26D9913119AB}">
  <sheetPr>
    <pageSetUpPr fitToPage="1"/>
  </sheetPr>
  <dimension ref="A1:L25"/>
  <sheetViews>
    <sheetView workbookViewId="0">
      <selection activeCell="A26" sqref="A26"/>
    </sheetView>
  </sheetViews>
  <sheetFormatPr defaultRowHeight="15" x14ac:dyDescent="0.25"/>
  <cols>
    <col min="1" max="1" width="38.28515625" customWidth="1"/>
    <col min="2" max="6" width="16.28515625" customWidth="1"/>
    <col min="7" max="7" width="14" customWidth="1"/>
    <col min="8" max="8" width="28.7109375" customWidth="1"/>
    <col min="9" max="12" width="9.140625" hidden="1" customWidth="1"/>
  </cols>
  <sheetData>
    <row r="1" spans="1:11" x14ac:dyDescent="0.25">
      <c r="A1" s="280" t="s">
        <v>475</v>
      </c>
      <c r="B1" s="280"/>
      <c r="C1" s="280"/>
      <c r="D1" s="280"/>
      <c r="E1" s="280"/>
      <c r="F1" s="280"/>
      <c r="G1" s="280"/>
      <c r="H1" s="280"/>
    </row>
    <row r="3" spans="1:11" x14ac:dyDescent="0.25">
      <c r="A3" s="322" t="s">
        <v>538</v>
      </c>
      <c r="B3" s="322"/>
      <c r="C3" s="322"/>
      <c r="D3" s="322"/>
      <c r="E3" s="322"/>
      <c r="F3" s="322"/>
      <c r="G3" s="322"/>
      <c r="H3" s="322"/>
    </row>
    <row r="4" spans="1:11" x14ac:dyDescent="0.25">
      <c r="A4" s="344" t="s">
        <v>305</v>
      </c>
      <c r="B4" s="344" t="s">
        <v>602</v>
      </c>
      <c r="C4" s="344" t="s">
        <v>306</v>
      </c>
      <c r="D4" s="344" t="s">
        <v>603</v>
      </c>
      <c r="E4" s="344" t="s">
        <v>307</v>
      </c>
      <c r="F4" s="344"/>
      <c r="G4" s="344" t="s">
        <v>606</v>
      </c>
      <c r="H4" s="344" t="s">
        <v>313</v>
      </c>
    </row>
    <row r="5" spans="1:11" ht="45" x14ac:dyDescent="0.25">
      <c r="A5" s="344"/>
      <c r="B5" s="344"/>
      <c r="C5" s="344"/>
      <c r="D5" s="344"/>
      <c r="E5" s="88" t="s">
        <v>604</v>
      </c>
      <c r="F5" s="89" t="s">
        <v>605</v>
      </c>
      <c r="G5" s="344"/>
      <c r="H5" s="344"/>
    </row>
    <row r="6" spans="1:11" ht="30" x14ac:dyDescent="0.25">
      <c r="A6" s="90" t="s">
        <v>308</v>
      </c>
      <c r="B6" s="251">
        <v>12879.65</v>
      </c>
      <c r="C6" s="251">
        <v>0</v>
      </c>
      <c r="D6" s="251">
        <f t="shared" ref="D6:F6" si="0">D8+D9</f>
        <v>1977.62</v>
      </c>
      <c r="E6" s="251">
        <f t="shared" si="0"/>
        <v>8588.9500000000007</v>
      </c>
      <c r="F6" s="251">
        <f t="shared" si="0"/>
        <v>2313.08</v>
      </c>
      <c r="G6" s="251">
        <f>J6+K6</f>
        <v>8793.7999999999993</v>
      </c>
      <c r="H6" s="90" t="s">
        <v>607</v>
      </c>
      <c r="J6">
        <v>1977.62</v>
      </c>
      <c r="K6">
        <f>K8+K9</f>
        <v>6816.18</v>
      </c>
    </row>
    <row r="7" spans="1:11" x14ac:dyDescent="0.25">
      <c r="A7" s="91" t="s">
        <v>99</v>
      </c>
      <c r="B7" s="252"/>
      <c r="C7" s="252"/>
      <c r="D7" s="252"/>
      <c r="E7" s="252"/>
      <c r="F7" s="252"/>
      <c r="G7" s="252"/>
      <c r="H7" s="91"/>
    </row>
    <row r="8" spans="1:11" ht="75" x14ac:dyDescent="0.25">
      <c r="A8" s="92" t="s">
        <v>309</v>
      </c>
      <c r="B8" s="253">
        <v>3231.56</v>
      </c>
      <c r="C8" s="253">
        <v>0</v>
      </c>
      <c r="D8" s="253">
        <v>0</v>
      </c>
      <c r="E8" s="253">
        <v>3231.56</v>
      </c>
      <c r="F8" s="253">
        <v>0</v>
      </c>
      <c r="G8" s="253">
        <f>J8+K8</f>
        <v>3414.23</v>
      </c>
      <c r="H8" s="25" t="s">
        <v>611</v>
      </c>
      <c r="J8">
        <v>0</v>
      </c>
      <c r="K8">
        <v>3414.23</v>
      </c>
    </row>
    <row r="9" spans="1:11" ht="30" x14ac:dyDescent="0.25">
      <c r="A9" s="92" t="s">
        <v>310</v>
      </c>
      <c r="B9" s="253">
        <v>9648.1</v>
      </c>
      <c r="C9" s="253">
        <v>0</v>
      </c>
      <c r="D9" s="253">
        <v>1977.62</v>
      </c>
      <c r="E9" s="253">
        <v>5357.39</v>
      </c>
      <c r="F9" s="253">
        <v>2313.08</v>
      </c>
      <c r="G9" s="253">
        <f>J9+K9</f>
        <v>5379.57</v>
      </c>
      <c r="H9" s="25" t="s">
        <v>608</v>
      </c>
      <c r="J9">
        <v>1977.62</v>
      </c>
      <c r="K9">
        <v>3401.95</v>
      </c>
    </row>
    <row r="10" spans="1:11" ht="30" x14ac:dyDescent="0.25">
      <c r="A10" s="90" t="s">
        <v>311</v>
      </c>
      <c r="B10" s="251">
        <v>13047.43</v>
      </c>
      <c r="C10" s="251">
        <v>0</v>
      </c>
      <c r="D10" s="251">
        <v>0</v>
      </c>
      <c r="E10" s="251">
        <v>13047.43</v>
      </c>
      <c r="F10" s="251">
        <v>0</v>
      </c>
      <c r="G10" s="251">
        <f>J10+K10</f>
        <v>18800.11</v>
      </c>
      <c r="H10" s="250" t="s">
        <v>609</v>
      </c>
      <c r="J10">
        <v>0</v>
      </c>
      <c r="K10">
        <v>18800.11</v>
      </c>
    </row>
    <row r="11" spans="1:11" x14ac:dyDescent="0.25">
      <c r="A11" s="93" t="s">
        <v>32</v>
      </c>
      <c r="B11" s="254">
        <f>B6+B10</f>
        <v>25927.08</v>
      </c>
      <c r="C11" s="254">
        <f t="shared" ref="C11:G11" si="1">C6+C10</f>
        <v>0</v>
      </c>
      <c r="D11" s="254">
        <f t="shared" si="1"/>
        <v>1977.62</v>
      </c>
      <c r="E11" s="254">
        <f t="shared" si="1"/>
        <v>21636.38</v>
      </c>
      <c r="F11" s="254">
        <f t="shared" si="1"/>
        <v>2313.08</v>
      </c>
      <c r="G11" s="254">
        <f t="shared" si="1"/>
        <v>27593.91</v>
      </c>
      <c r="H11" s="93"/>
    </row>
    <row r="12" spans="1:11" x14ac:dyDescent="0.25">
      <c r="A12" s="94" t="s">
        <v>312</v>
      </c>
      <c r="B12" s="95"/>
      <c r="C12" s="95"/>
      <c r="D12" s="95"/>
      <c r="E12" s="95"/>
      <c r="F12" s="95"/>
      <c r="G12" s="96"/>
      <c r="H12" s="96"/>
    </row>
    <row r="15" spans="1:11" x14ac:dyDescent="0.25">
      <c r="A15" s="322" t="s">
        <v>610</v>
      </c>
      <c r="B15" s="322"/>
      <c r="C15" s="322"/>
      <c r="D15" s="322"/>
      <c r="E15" s="322"/>
    </row>
    <row r="16" spans="1:11" ht="45" x14ac:dyDescent="0.25">
      <c r="A16" s="39" t="s">
        <v>42</v>
      </c>
      <c r="B16" s="39" t="s">
        <v>314</v>
      </c>
      <c r="C16" s="39" t="s">
        <v>315</v>
      </c>
      <c r="D16" s="39" t="s">
        <v>316</v>
      </c>
      <c r="E16" s="39" t="s">
        <v>317</v>
      </c>
    </row>
    <row r="17" spans="1:5" x14ac:dyDescent="0.25">
      <c r="A17" s="97"/>
      <c r="B17" s="97"/>
      <c r="C17" s="97"/>
      <c r="D17" s="97"/>
      <c r="E17" s="97"/>
    </row>
    <row r="18" spans="1:5" x14ac:dyDescent="0.25">
      <c r="A18" s="97"/>
      <c r="B18" s="97"/>
      <c r="C18" s="97"/>
      <c r="D18" s="97"/>
      <c r="E18" s="97"/>
    </row>
    <row r="19" spans="1:5" x14ac:dyDescent="0.25">
      <c r="A19" s="97"/>
      <c r="B19" s="97"/>
      <c r="C19" s="97"/>
      <c r="D19" s="97"/>
      <c r="E19" s="97"/>
    </row>
    <row r="20" spans="1:5" x14ac:dyDescent="0.25">
      <c r="A20" s="97"/>
      <c r="B20" s="97"/>
      <c r="C20" s="97"/>
      <c r="D20" s="97"/>
      <c r="E20" s="97"/>
    </row>
    <row r="21" spans="1:5" x14ac:dyDescent="0.25">
      <c r="A21" s="97"/>
      <c r="B21" s="97"/>
      <c r="C21" s="97"/>
      <c r="D21" s="97"/>
      <c r="E21" s="97"/>
    </row>
    <row r="22" spans="1:5" x14ac:dyDescent="0.25">
      <c r="A22" s="97"/>
      <c r="B22" s="97"/>
      <c r="C22" s="97"/>
      <c r="D22" s="97"/>
      <c r="E22" s="97"/>
    </row>
    <row r="23" spans="1:5" x14ac:dyDescent="0.25">
      <c r="A23" s="97"/>
      <c r="B23" s="97"/>
      <c r="C23" s="97"/>
      <c r="D23" s="97"/>
      <c r="E23" s="97"/>
    </row>
    <row r="25" spans="1:5" x14ac:dyDescent="0.25">
      <c r="A25" t="s">
        <v>638</v>
      </c>
    </row>
  </sheetData>
  <mergeCells count="10">
    <mergeCell ref="A1:H1"/>
    <mergeCell ref="G4:G5"/>
    <mergeCell ref="H4:H5"/>
    <mergeCell ref="A3:H3"/>
    <mergeCell ref="A15:E15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60DB-3460-4384-AED2-B3441A392C7D}">
  <sheetPr>
    <pageSetUpPr fitToPage="1"/>
  </sheetPr>
  <dimension ref="A2:M466"/>
  <sheetViews>
    <sheetView workbookViewId="0">
      <selection activeCell="D47" sqref="D47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280" t="s">
        <v>540</v>
      </c>
      <c r="B2" s="280"/>
      <c r="C2" s="280"/>
      <c r="D2" s="280"/>
      <c r="E2" s="280"/>
      <c r="F2" s="280"/>
    </row>
    <row r="4" spans="1:13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3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1:13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3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1:13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spans="1:13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</row>
  </sheetData>
  <mergeCells count="1"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0989-C3DE-459D-9359-875FBCDF851C}">
  <sheetPr>
    <pageSetUpPr fitToPage="1"/>
  </sheetPr>
  <dimension ref="A1:I333"/>
  <sheetViews>
    <sheetView workbookViewId="0">
      <selection activeCell="A41" sqref="A41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280" t="s">
        <v>476</v>
      </c>
      <c r="B1" s="280"/>
      <c r="C1" s="280"/>
      <c r="D1" s="280"/>
      <c r="E1" s="280"/>
      <c r="F1" s="280"/>
    </row>
    <row r="2" spans="1:6" ht="15.75" customHeight="1" x14ac:dyDescent="0.25"/>
    <row r="3" spans="1:6" s="163" customFormat="1" ht="38.25" customHeight="1" x14ac:dyDescent="0.25">
      <c r="A3" s="346" t="s">
        <v>541</v>
      </c>
      <c r="B3" s="346"/>
      <c r="C3" s="346"/>
      <c r="D3" s="346"/>
      <c r="E3" s="346"/>
      <c r="F3" s="346"/>
    </row>
    <row r="4" spans="1:6" ht="51" x14ac:dyDescent="0.25">
      <c r="A4" s="119" t="s">
        <v>392</v>
      </c>
      <c r="B4" s="119" t="s">
        <v>80</v>
      </c>
      <c r="C4" s="119" t="s">
        <v>393</v>
      </c>
      <c r="D4" s="119" t="s">
        <v>394</v>
      </c>
      <c r="E4" s="119" t="s">
        <v>395</v>
      </c>
      <c r="F4" s="120" t="s">
        <v>542</v>
      </c>
    </row>
    <row r="5" spans="1:6" x14ac:dyDescent="0.25">
      <c r="A5" s="164"/>
      <c r="B5" s="164"/>
      <c r="C5" s="165"/>
      <c r="D5" s="165"/>
      <c r="E5" s="165"/>
      <c r="F5" s="166"/>
    </row>
    <row r="6" spans="1:6" x14ac:dyDescent="0.25">
      <c r="A6" s="167"/>
      <c r="B6" s="167"/>
      <c r="C6" s="168"/>
      <c r="D6" s="168"/>
      <c r="E6" s="168"/>
      <c r="F6" s="169"/>
    </row>
    <row r="7" spans="1:6" x14ac:dyDescent="0.25">
      <c r="A7" s="167"/>
      <c r="B7" s="167"/>
      <c r="C7" s="168"/>
      <c r="D7" s="168"/>
      <c r="E7" s="168"/>
      <c r="F7" s="169"/>
    </row>
    <row r="8" spans="1:6" x14ac:dyDescent="0.25">
      <c r="A8" s="167"/>
      <c r="B8" s="167"/>
      <c r="C8" s="168"/>
      <c r="D8" s="168"/>
      <c r="E8" s="168"/>
      <c r="F8" s="169"/>
    </row>
    <row r="9" spans="1:6" x14ac:dyDescent="0.25">
      <c r="A9" s="167"/>
      <c r="B9" s="167"/>
      <c r="C9" s="168"/>
      <c r="D9" s="168"/>
      <c r="E9" s="168"/>
      <c r="F9" s="169"/>
    </row>
    <row r="10" spans="1:6" x14ac:dyDescent="0.25">
      <c r="A10" s="167"/>
      <c r="B10" s="167"/>
      <c r="C10" s="168"/>
      <c r="D10" s="168"/>
      <c r="E10" s="168"/>
      <c r="F10" s="169"/>
    </row>
    <row r="11" spans="1:6" x14ac:dyDescent="0.25">
      <c r="A11" s="167"/>
      <c r="B11" s="167"/>
      <c r="C11" s="168"/>
      <c r="D11" s="168"/>
      <c r="E11" s="168"/>
      <c r="F11" s="169"/>
    </row>
    <row r="12" spans="1:6" x14ac:dyDescent="0.25">
      <c r="A12" s="170"/>
      <c r="B12" s="170"/>
      <c r="C12" s="168"/>
      <c r="D12" s="168"/>
      <c r="E12" s="168"/>
      <c r="F12" s="169"/>
    </row>
    <row r="13" spans="1:6" x14ac:dyDescent="0.25">
      <c r="A13" s="170"/>
      <c r="B13" s="170"/>
      <c r="C13" s="168"/>
      <c r="D13" s="168"/>
      <c r="E13" s="168"/>
      <c r="F13" s="169"/>
    </row>
    <row r="14" spans="1:6" x14ac:dyDescent="0.25">
      <c r="A14" s="170"/>
      <c r="B14" s="170"/>
      <c r="C14" s="168"/>
      <c r="D14" s="168"/>
      <c r="E14" s="168"/>
      <c r="F14" s="169"/>
    </row>
    <row r="15" spans="1:6" x14ac:dyDescent="0.25">
      <c r="A15" s="170"/>
      <c r="B15" s="170"/>
      <c r="C15" s="171"/>
      <c r="D15" s="170"/>
      <c r="E15" s="170"/>
      <c r="F15" s="169"/>
    </row>
    <row r="16" spans="1:6" x14ac:dyDescent="0.25">
      <c r="A16" s="170"/>
      <c r="B16" s="170"/>
      <c r="C16" s="171"/>
      <c r="D16" s="170"/>
      <c r="E16" s="170"/>
      <c r="F16" s="169"/>
    </row>
    <row r="17" spans="1:6" x14ac:dyDescent="0.25">
      <c r="A17" s="170"/>
      <c r="B17" s="170"/>
      <c r="C17" s="171"/>
      <c r="D17" s="170"/>
      <c r="E17" s="170"/>
      <c r="F17" s="169"/>
    </row>
    <row r="18" spans="1:6" x14ac:dyDescent="0.25">
      <c r="A18" s="170"/>
      <c r="B18" s="170"/>
      <c r="C18" s="171"/>
      <c r="D18" s="170"/>
      <c r="E18" s="170"/>
      <c r="F18" s="169"/>
    </row>
    <row r="19" spans="1:6" x14ac:dyDescent="0.25">
      <c r="A19" s="170"/>
      <c r="B19" s="170"/>
      <c r="C19" s="171"/>
      <c r="D19" s="170"/>
      <c r="E19" s="170"/>
      <c r="F19" s="169"/>
    </row>
    <row r="20" spans="1:6" x14ac:dyDescent="0.25">
      <c r="A20" s="170"/>
      <c r="B20" s="170"/>
      <c r="C20" s="171"/>
      <c r="D20" s="170"/>
      <c r="E20" s="170"/>
      <c r="F20" s="169"/>
    </row>
    <row r="21" spans="1:6" x14ac:dyDescent="0.25">
      <c r="A21" s="170"/>
      <c r="B21" s="170"/>
      <c r="C21" s="171"/>
      <c r="D21" s="170"/>
      <c r="E21" s="170"/>
      <c r="F21" s="169"/>
    </row>
    <row r="22" spans="1:6" x14ac:dyDescent="0.25">
      <c r="A22" s="170"/>
      <c r="B22" s="170"/>
      <c r="C22" s="171"/>
      <c r="D22" s="170"/>
      <c r="E22" s="170"/>
      <c r="F22" s="169"/>
    </row>
    <row r="23" spans="1:6" x14ac:dyDescent="0.25">
      <c r="A23" s="170"/>
      <c r="B23" s="170"/>
      <c r="C23" s="171"/>
      <c r="D23" s="170"/>
      <c r="E23" s="170"/>
      <c r="F23" s="169"/>
    </row>
    <row r="24" spans="1:6" x14ac:dyDescent="0.25">
      <c r="A24" s="170"/>
      <c r="B24" s="170"/>
      <c r="C24" s="171"/>
      <c r="D24" s="170"/>
      <c r="E24" s="170"/>
      <c r="F24" s="169"/>
    </row>
    <row r="25" spans="1:6" x14ac:dyDescent="0.25">
      <c r="A25" s="170"/>
      <c r="B25" s="170"/>
      <c r="C25" s="171"/>
      <c r="D25" s="170"/>
      <c r="E25" s="170"/>
      <c r="F25" s="169"/>
    </row>
    <row r="26" spans="1:6" x14ac:dyDescent="0.25">
      <c r="A26" s="170"/>
      <c r="B26" s="170"/>
      <c r="C26" s="171"/>
      <c r="D26" s="170"/>
      <c r="E26" s="170"/>
      <c r="F26" s="169"/>
    </row>
    <row r="27" spans="1:6" x14ac:dyDescent="0.25">
      <c r="A27" s="170"/>
      <c r="B27" s="170"/>
      <c r="C27" s="171"/>
      <c r="D27" s="170"/>
      <c r="E27" s="170"/>
      <c r="F27" s="169"/>
    </row>
    <row r="28" spans="1:6" x14ac:dyDescent="0.25">
      <c r="A28" s="170"/>
      <c r="B28" s="170"/>
      <c r="C28" s="171"/>
      <c r="D28" s="170"/>
      <c r="E28" s="170"/>
      <c r="F28" s="169"/>
    </row>
    <row r="29" spans="1:6" x14ac:dyDescent="0.25">
      <c r="A29" s="170"/>
      <c r="B29" s="170"/>
      <c r="C29" s="171"/>
      <c r="D29" s="170"/>
      <c r="E29" s="170"/>
      <c r="F29" s="169"/>
    </row>
    <row r="30" spans="1:6" x14ac:dyDescent="0.25">
      <c r="A30" s="170"/>
      <c r="B30" s="170"/>
      <c r="C30" s="171"/>
      <c r="D30" s="170"/>
      <c r="E30" s="170"/>
      <c r="F30" s="169"/>
    </row>
    <row r="31" spans="1:6" x14ac:dyDescent="0.25">
      <c r="A31" s="170"/>
      <c r="B31" s="170"/>
      <c r="C31" s="171"/>
      <c r="D31" s="170"/>
      <c r="E31" s="170"/>
      <c r="F31" s="169"/>
    </row>
    <row r="32" spans="1:6" x14ac:dyDescent="0.25">
      <c r="A32" s="170"/>
      <c r="B32" s="170"/>
      <c r="C32" s="171"/>
      <c r="D32" s="170"/>
      <c r="E32" s="170"/>
      <c r="F32" s="169"/>
    </row>
    <row r="33" spans="1:8" x14ac:dyDescent="0.25">
      <c r="A33" s="170"/>
      <c r="B33" s="170"/>
      <c r="C33" s="171"/>
      <c r="D33" s="170"/>
      <c r="E33" s="170"/>
      <c r="F33" s="169"/>
    </row>
    <row r="34" spans="1:8" x14ac:dyDescent="0.25">
      <c r="A34" s="170"/>
      <c r="B34" s="170"/>
      <c r="C34" s="171"/>
      <c r="D34" s="170"/>
      <c r="E34" s="170"/>
      <c r="F34" s="169"/>
    </row>
    <row r="35" spans="1:8" x14ac:dyDescent="0.25">
      <c r="A35" s="170"/>
      <c r="B35" s="170"/>
      <c r="C35" s="171"/>
      <c r="D35" s="170"/>
      <c r="E35" s="170"/>
      <c r="F35" s="169"/>
    </row>
    <row r="36" spans="1:8" x14ac:dyDescent="0.25">
      <c r="A36" s="170"/>
      <c r="B36" s="170"/>
      <c r="C36" s="171"/>
      <c r="D36" s="170"/>
      <c r="E36" s="170"/>
      <c r="F36" s="169"/>
    </row>
    <row r="37" spans="1:8" x14ac:dyDescent="0.25">
      <c r="A37" s="170"/>
      <c r="B37" s="170"/>
      <c r="C37" s="171"/>
      <c r="D37" s="170"/>
      <c r="E37" s="170"/>
      <c r="F37" s="169"/>
    </row>
    <row r="38" spans="1:8" x14ac:dyDescent="0.25">
      <c r="A38" s="172"/>
      <c r="B38" s="172"/>
      <c r="C38" s="173"/>
      <c r="D38" s="172"/>
      <c r="E38" s="172"/>
      <c r="F38" s="174"/>
    </row>
    <row r="39" spans="1:8" x14ac:dyDescent="0.25">
      <c r="A39" s="175" t="s">
        <v>319</v>
      </c>
      <c r="B39" s="175"/>
      <c r="C39" s="176"/>
      <c r="D39" s="177"/>
      <c r="E39" s="177"/>
      <c r="F39" s="178">
        <f t="shared" ref="F39" si="0">SUM(F5:F38)</f>
        <v>0</v>
      </c>
    </row>
    <row r="40" spans="1:8" x14ac:dyDescent="0.25">
      <c r="A40" s="99"/>
      <c r="B40" s="118"/>
      <c r="D40" s="100"/>
      <c r="E40" s="100"/>
      <c r="F40" s="100"/>
    </row>
    <row r="41" spans="1:8" x14ac:dyDescent="0.25">
      <c r="A41" t="s">
        <v>584</v>
      </c>
      <c r="B41" s="98"/>
    </row>
    <row r="42" spans="1:8" x14ac:dyDescent="0.25">
      <c r="A42" s="101"/>
      <c r="B42" s="101"/>
    </row>
    <row r="43" spans="1:8" x14ac:dyDescent="0.25">
      <c r="A43" s="101"/>
      <c r="B43" s="101"/>
    </row>
    <row r="44" spans="1:8" x14ac:dyDescent="0.25">
      <c r="A44" s="101"/>
      <c r="B44" s="101"/>
    </row>
    <row r="45" spans="1:8" x14ac:dyDescent="0.25">
      <c r="A45" s="345"/>
      <c r="B45" s="345"/>
      <c r="C45" s="345"/>
      <c r="D45" s="345"/>
      <c r="E45" s="345"/>
      <c r="F45" s="345"/>
      <c r="G45" s="345"/>
      <c r="H45" s="103"/>
    </row>
    <row r="46" spans="1:8" x14ac:dyDescent="0.25">
      <c r="A46" s="345"/>
      <c r="B46" s="345"/>
      <c r="C46" s="345"/>
      <c r="D46" s="345"/>
      <c r="E46" s="345"/>
      <c r="F46" s="345"/>
      <c r="G46" s="345"/>
      <c r="H46" s="103"/>
    </row>
    <row r="47" spans="1:8" x14ac:dyDescent="0.25">
      <c r="A47" s="102"/>
      <c r="B47" s="102"/>
      <c r="C47" s="103"/>
      <c r="D47" s="103"/>
      <c r="E47" s="103"/>
      <c r="F47" s="103"/>
      <c r="G47" s="103"/>
      <c r="H47" s="103"/>
    </row>
    <row r="48" spans="1:8" x14ac:dyDescent="0.25">
      <c r="A48" s="101"/>
      <c r="B48" s="101"/>
    </row>
    <row r="49" spans="1:2" x14ac:dyDescent="0.25">
      <c r="A49" s="101"/>
      <c r="B49" s="101"/>
    </row>
    <row r="333" spans="9:9" x14ac:dyDescent="0.25">
      <c r="I333" s="103"/>
    </row>
  </sheetData>
  <mergeCells count="3">
    <mergeCell ref="A45:G46"/>
    <mergeCell ref="A1:F1"/>
    <mergeCell ref="A3:F3"/>
  </mergeCells>
  <conditionalFormatting sqref="F39">
    <cfRule type="cellIs" dxfId="0" priority="7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5374-720E-4056-ABD9-5038ABF07C55}">
  <sheetPr>
    <pageSetUpPr fitToPage="1"/>
  </sheetPr>
  <dimension ref="A2:F26"/>
  <sheetViews>
    <sheetView workbookViewId="0">
      <selection activeCell="E9" sqref="E9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280" t="s">
        <v>455</v>
      </c>
      <c r="B2" s="280"/>
      <c r="C2" s="280"/>
      <c r="D2" s="280"/>
      <c r="E2" s="280"/>
      <c r="F2" s="280"/>
    </row>
    <row r="4" spans="1:6" ht="29.25" customHeight="1" x14ac:dyDescent="0.25">
      <c r="A4" s="281" t="s">
        <v>375</v>
      </c>
      <c r="B4" s="281"/>
      <c r="C4" s="281"/>
      <c r="D4" s="281"/>
      <c r="E4" s="281"/>
      <c r="F4" s="281"/>
    </row>
    <row r="5" spans="1:6" ht="43.5" customHeight="1" x14ac:dyDescent="0.25">
      <c r="A5" s="4" t="s">
        <v>22</v>
      </c>
      <c r="B5" s="114" t="s">
        <v>23</v>
      </c>
      <c r="C5" s="114" t="s">
        <v>24</v>
      </c>
      <c r="D5" s="114" t="s">
        <v>25</v>
      </c>
      <c r="E5" s="114" t="s">
        <v>26</v>
      </c>
      <c r="F5" s="114" t="s">
        <v>27</v>
      </c>
    </row>
    <row r="6" spans="1:6" ht="17.25" customHeight="1" x14ac:dyDescent="0.25">
      <c r="A6" s="138"/>
      <c r="B6" s="139">
        <v>2023</v>
      </c>
      <c r="C6" s="139">
        <v>2024</v>
      </c>
      <c r="D6" s="139">
        <v>2024</v>
      </c>
      <c r="E6" s="139">
        <v>2024</v>
      </c>
      <c r="F6" s="139"/>
    </row>
    <row r="7" spans="1:6" x14ac:dyDescent="0.25">
      <c r="A7" s="5" t="s">
        <v>28</v>
      </c>
      <c r="B7" s="6">
        <v>15942.08</v>
      </c>
      <c r="C7" s="6">
        <v>9100</v>
      </c>
      <c r="D7" s="6">
        <v>9100</v>
      </c>
      <c r="E7" s="6">
        <v>17750.13</v>
      </c>
      <c r="F7" s="192">
        <f>E7/D7*100</f>
        <v>195.05637362637364</v>
      </c>
    </row>
    <row r="8" spans="1:6" x14ac:dyDescent="0.25">
      <c r="A8" s="5" t="s">
        <v>29</v>
      </c>
      <c r="B8" s="6">
        <v>9304.3799999999992</v>
      </c>
      <c r="C8" s="6">
        <v>4730</v>
      </c>
      <c r="D8" s="6">
        <v>4730</v>
      </c>
      <c r="E8" s="6">
        <v>20796.93</v>
      </c>
      <c r="F8" s="192">
        <f t="shared" ref="F8:F11" si="0">E8/D8*100</f>
        <v>439.68139534883727</v>
      </c>
    </row>
    <row r="9" spans="1:6" x14ac:dyDescent="0.25">
      <c r="A9" s="5" t="s">
        <v>30</v>
      </c>
      <c r="B9" s="6">
        <v>0</v>
      </c>
      <c r="C9" s="6">
        <v>0</v>
      </c>
      <c r="D9" s="6">
        <v>0</v>
      </c>
      <c r="E9" s="6">
        <v>0</v>
      </c>
      <c r="F9" s="192">
        <v>0</v>
      </c>
    </row>
    <row r="10" spans="1:6" x14ac:dyDescent="0.25">
      <c r="A10" s="5" t="s">
        <v>31</v>
      </c>
      <c r="B10" s="6">
        <v>3016.8</v>
      </c>
      <c r="C10" s="6">
        <v>0</v>
      </c>
      <c r="D10" s="6">
        <v>0</v>
      </c>
      <c r="E10" s="6">
        <v>232.38</v>
      </c>
      <c r="F10" s="192">
        <v>0</v>
      </c>
    </row>
    <row r="11" spans="1:6" x14ac:dyDescent="0.25">
      <c r="A11" s="7" t="s">
        <v>32</v>
      </c>
      <c r="B11" s="8">
        <f>SUM(B7:B10)</f>
        <v>28263.26</v>
      </c>
      <c r="C11" s="8">
        <f t="shared" ref="C11:E11" si="1">SUM(C7:C10)</f>
        <v>13830</v>
      </c>
      <c r="D11" s="8">
        <f t="shared" si="1"/>
        <v>13830</v>
      </c>
      <c r="E11" s="8">
        <f t="shared" si="1"/>
        <v>38779.439999999995</v>
      </c>
      <c r="F11" s="192">
        <f t="shared" si="0"/>
        <v>280.40086767895878</v>
      </c>
    </row>
    <row r="14" spans="1:6" ht="36" customHeight="1" x14ac:dyDescent="0.25">
      <c r="A14" s="282" t="s">
        <v>376</v>
      </c>
      <c r="B14" s="281"/>
    </row>
    <row r="15" spans="1:6" x14ac:dyDescent="0.25">
      <c r="A15" s="126" t="s">
        <v>20</v>
      </c>
      <c r="B15" s="126" t="s">
        <v>134</v>
      </c>
    </row>
    <row r="16" spans="1:6" x14ac:dyDescent="0.25">
      <c r="A16" s="128" t="s">
        <v>34</v>
      </c>
      <c r="B16" s="133">
        <v>16094.81</v>
      </c>
    </row>
    <row r="17" spans="1:6" x14ac:dyDescent="0.25">
      <c r="A17" s="128" t="s">
        <v>35</v>
      </c>
      <c r="B17" s="133">
        <v>7573.09</v>
      </c>
    </row>
    <row r="18" spans="1:6" x14ac:dyDescent="0.25">
      <c r="A18" s="128" t="s">
        <v>36</v>
      </c>
      <c r="B18" s="133">
        <v>6385.51</v>
      </c>
    </row>
    <row r="19" spans="1:6" x14ac:dyDescent="0.25">
      <c r="A19" s="128" t="s">
        <v>37</v>
      </c>
      <c r="B19" s="133">
        <v>8726.0300000000007</v>
      </c>
    </row>
    <row r="20" spans="1:6" x14ac:dyDescent="0.25">
      <c r="A20" s="126" t="s">
        <v>32</v>
      </c>
      <c r="B20" s="197">
        <f>SUM(B16:B19)</f>
        <v>38779.440000000002</v>
      </c>
    </row>
    <row r="23" spans="1:6" ht="24.75" customHeight="1" x14ac:dyDescent="0.25">
      <c r="A23" s="279" t="s">
        <v>429</v>
      </c>
      <c r="B23" s="279"/>
      <c r="C23" s="279"/>
      <c r="D23" s="279"/>
      <c r="E23" s="279"/>
      <c r="F23" s="279"/>
    </row>
    <row r="24" spans="1:6" x14ac:dyDescent="0.25">
      <c r="A24" s="283"/>
      <c r="B24" s="140" t="s">
        <v>47</v>
      </c>
      <c r="C24" s="140" t="s">
        <v>47</v>
      </c>
      <c r="D24" s="141" t="s">
        <v>48</v>
      </c>
      <c r="E24" s="140" t="s">
        <v>49</v>
      </c>
      <c r="F24" s="140" t="s">
        <v>47</v>
      </c>
    </row>
    <row r="25" spans="1:6" x14ac:dyDescent="0.25">
      <c r="A25" s="283"/>
      <c r="B25" s="142">
        <v>2022</v>
      </c>
      <c r="C25" s="142">
        <v>2023</v>
      </c>
      <c r="D25" s="142">
        <v>2024</v>
      </c>
      <c r="E25" s="142">
        <v>2024</v>
      </c>
      <c r="F25" s="142">
        <v>2024</v>
      </c>
    </row>
    <row r="26" spans="1:6" x14ac:dyDescent="0.25">
      <c r="A26" s="5" t="s">
        <v>430</v>
      </c>
      <c r="B26" s="112">
        <v>13522.28</v>
      </c>
      <c r="C26" s="112">
        <v>15942.08</v>
      </c>
      <c r="D26" s="112">
        <v>9100</v>
      </c>
      <c r="E26" s="112">
        <v>9100</v>
      </c>
      <c r="F26" s="112">
        <v>17750.13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EB9C-441E-43F3-AA11-273F8D9FFD24}">
  <dimension ref="A1:E9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280" t="s">
        <v>477</v>
      </c>
      <c r="B1" s="280"/>
      <c r="C1" s="280"/>
      <c r="D1" s="280"/>
      <c r="E1" s="280"/>
    </row>
    <row r="3" spans="1:5" ht="55.5" customHeight="1" x14ac:dyDescent="0.25">
      <c r="A3" s="286" t="s">
        <v>320</v>
      </c>
      <c r="B3" s="322"/>
      <c r="C3" s="322"/>
      <c r="D3" s="322"/>
      <c r="E3" s="322"/>
    </row>
    <row r="4" spans="1:5" ht="30" x14ac:dyDescent="0.25">
      <c r="A4" s="40" t="s">
        <v>97</v>
      </c>
      <c r="B4" s="40" t="s">
        <v>10</v>
      </c>
      <c r="C4" s="40" t="s">
        <v>12</v>
      </c>
      <c r="D4" s="40" t="s">
        <v>300</v>
      </c>
      <c r="E4" s="40" t="s">
        <v>201</v>
      </c>
    </row>
    <row r="5" spans="1:5" x14ac:dyDescent="0.25">
      <c r="A5" s="3" t="s">
        <v>52</v>
      </c>
      <c r="B5" s="61"/>
      <c r="C5" s="61"/>
      <c r="D5" s="61"/>
      <c r="E5" s="61"/>
    </row>
    <row r="6" spans="1:5" x14ac:dyDescent="0.25">
      <c r="A6" s="3" t="s">
        <v>57</v>
      </c>
      <c r="B6" s="61"/>
      <c r="C6" s="61"/>
      <c r="D6" s="61"/>
      <c r="E6" s="61"/>
    </row>
    <row r="7" spans="1:5" x14ac:dyDescent="0.25">
      <c r="A7" s="104" t="s">
        <v>32</v>
      </c>
      <c r="B7" s="104"/>
      <c r="C7" s="104"/>
      <c r="D7" s="104"/>
      <c r="E7" s="104"/>
    </row>
    <row r="9" spans="1:5" x14ac:dyDescent="0.25">
      <c r="A9" t="s">
        <v>584</v>
      </c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6159-A6B3-4388-81F9-4FE62325696A}">
  <dimension ref="A1:F13"/>
  <sheetViews>
    <sheetView workbookViewId="0">
      <selection activeCell="A13" sqref="A13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280" t="s">
        <v>478</v>
      </c>
      <c r="B1" s="280"/>
      <c r="C1" s="280"/>
      <c r="D1" s="280"/>
      <c r="E1" s="280"/>
      <c r="F1" s="280"/>
    </row>
    <row r="3" spans="1:6" x14ac:dyDescent="0.25">
      <c r="A3" s="322" t="s">
        <v>325</v>
      </c>
      <c r="B3" s="322"/>
      <c r="C3" s="322"/>
      <c r="D3" s="322"/>
      <c r="E3" s="322"/>
      <c r="F3" s="322"/>
    </row>
    <row r="4" spans="1:6" x14ac:dyDescent="0.25">
      <c r="A4" s="302" t="s">
        <v>80</v>
      </c>
      <c r="B4" s="302" t="s">
        <v>322</v>
      </c>
      <c r="C4" s="302" t="s">
        <v>323</v>
      </c>
      <c r="D4" s="300" t="s">
        <v>388</v>
      </c>
      <c r="E4" s="328" t="s">
        <v>101</v>
      </c>
      <c r="F4" s="328"/>
    </row>
    <row r="5" spans="1:6" x14ac:dyDescent="0.25">
      <c r="A5" s="302"/>
      <c r="B5" s="302"/>
      <c r="C5" s="302"/>
      <c r="D5" s="302"/>
      <c r="E5" s="60" t="s">
        <v>324</v>
      </c>
      <c r="F5" s="60" t="s">
        <v>389</v>
      </c>
    </row>
    <row r="6" spans="1:6" x14ac:dyDescent="0.25">
      <c r="A6" s="5"/>
      <c r="B6" s="5"/>
      <c r="C6" s="5"/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3" spans="1:6" x14ac:dyDescent="0.25">
      <c r="A13" t="s">
        <v>584</v>
      </c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6508-ECC7-4F54-97D5-3D091DC359C4}">
  <sheetPr>
    <tabColor rgb="FFFFC000"/>
    <pageSetUpPr fitToPage="1"/>
  </sheetPr>
  <dimension ref="A1:I20"/>
  <sheetViews>
    <sheetView workbookViewId="0">
      <selection activeCell="F16" sqref="F16"/>
    </sheetView>
  </sheetViews>
  <sheetFormatPr defaultRowHeight="15" x14ac:dyDescent="0.25"/>
  <cols>
    <col min="1" max="1" width="41.28515625" customWidth="1"/>
    <col min="2" max="2" width="13.42578125" customWidth="1"/>
    <col min="3" max="5" width="12.7109375" customWidth="1"/>
    <col min="6" max="6" width="23.5703125" customWidth="1"/>
    <col min="7" max="7" width="16.7109375" customWidth="1"/>
    <col min="8" max="8" width="19" customWidth="1"/>
    <col min="9" max="9" width="17" customWidth="1"/>
  </cols>
  <sheetData>
    <row r="1" spans="1:9" ht="33.75" customHeight="1" x14ac:dyDescent="0.25">
      <c r="A1" s="351" t="s">
        <v>479</v>
      </c>
      <c r="B1" s="351"/>
      <c r="C1" s="351"/>
      <c r="D1" s="351"/>
      <c r="E1" s="351"/>
      <c r="F1" s="351"/>
      <c r="G1" s="351"/>
      <c r="H1" s="351"/>
      <c r="I1" s="351"/>
    </row>
    <row r="3" spans="1:9" ht="38.25" customHeight="1" x14ac:dyDescent="0.25">
      <c r="A3" s="352" t="s">
        <v>332</v>
      </c>
      <c r="B3" s="352"/>
      <c r="C3" s="352"/>
      <c r="D3" s="352"/>
      <c r="E3" s="183"/>
      <c r="F3" s="352" t="s">
        <v>332</v>
      </c>
      <c r="G3" s="352"/>
      <c r="H3" s="352"/>
      <c r="I3" s="352"/>
    </row>
    <row r="4" spans="1:9" ht="25.5" x14ac:dyDescent="0.25">
      <c r="A4" s="41" t="s">
        <v>328</v>
      </c>
      <c r="B4" s="41" t="s">
        <v>329</v>
      </c>
      <c r="C4" s="41" t="s">
        <v>524</v>
      </c>
      <c r="D4" s="41" t="s">
        <v>318</v>
      </c>
      <c r="E4" s="183"/>
      <c r="F4" s="179" t="s">
        <v>328</v>
      </c>
      <c r="G4" s="179" t="s">
        <v>329</v>
      </c>
      <c r="H4" s="179" t="s">
        <v>524</v>
      </c>
      <c r="I4" s="179" t="s">
        <v>318</v>
      </c>
    </row>
    <row r="5" spans="1:9" x14ac:dyDescent="0.25">
      <c r="A5" s="105" t="s">
        <v>330</v>
      </c>
      <c r="B5" s="105">
        <v>51730</v>
      </c>
      <c r="C5" s="9">
        <v>378.84</v>
      </c>
      <c r="D5" s="9">
        <v>402.68</v>
      </c>
      <c r="E5" s="183"/>
      <c r="F5" s="105" t="s">
        <v>330</v>
      </c>
      <c r="G5" s="105">
        <v>51960</v>
      </c>
      <c r="H5" s="133">
        <v>168.91</v>
      </c>
      <c r="I5" s="133">
        <v>133.5</v>
      </c>
    </row>
    <row r="6" spans="1:9" x14ac:dyDescent="0.25">
      <c r="A6" s="105" t="s">
        <v>331</v>
      </c>
      <c r="B6" s="105">
        <v>51731</v>
      </c>
      <c r="C6" s="9">
        <v>2.29</v>
      </c>
      <c r="D6" s="9">
        <v>1.42</v>
      </c>
      <c r="E6" s="183"/>
      <c r="F6" s="105" t="s">
        <v>331</v>
      </c>
      <c r="G6" s="105">
        <v>51961</v>
      </c>
      <c r="H6" s="133">
        <v>38.28</v>
      </c>
      <c r="I6" s="133">
        <v>1.95</v>
      </c>
    </row>
    <row r="7" spans="1:9" x14ac:dyDescent="0.25">
      <c r="A7" s="10" t="s">
        <v>32</v>
      </c>
      <c r="B7" s="10">
        <v>5173</v>
      </c>
      <c r="C7" s="10">
        <f>SUM(C5:C6)</f>
        <v>381.13</v>
      </c>
      <c r="D7" s="10">
        <f>SUM(D5:D6)</f>
        <v>404.1</v>
      </c>
      <c r="E7" s="183"/>
      <c r="F7" s="105" t="s">
        <v>529</v>
      </c>
      <c r="G7" s="105">
        <v>51962</v>
      </c>
      <c r="H7" s="133">
        <v>5147.4399999999996</v>
      </c>
      <c r="I7" s="133">
        <v>5326.8</v>
      </c>
    </row>
    <row r="8" spans="1:9" ht="15" customHeight="1" x14ac:dyDescent="0.25">
      <c r="A8" s="353" t="s">
        <v>390</v>
      </c>
      <c r="B8" s="353"/>
      <c r="C8" s="353"/>
      <c r="D8" s="353"/>
      <c r="E8" s="183"/>
      <c r="F8" s="10" t="s">
        <v>32</v>
      </c>
      <c r="G8" s="10">
        <v>5196</v>
      </c>
      <c r="H8" s="197">
        <f>SUM(H5:H7)</f>
        <v>5354.6299999999992</v>
      </c>
      <c r="I8" s="197">
        <f>SUM(I5:I7)</f>
        <v>5462.25</v>
      </c>
    </row>
    <row r="9" spans="1:9" x14ac:dyDescent="0.25">
      <c r="A9" s="354"/>
      <c r="B9" s="354"/>
      <c r="C9" s="354"/>
      <c r="D9" s="354"/>
      <c r="E9" s="183"/>
      <c r="F9" s="353" t="s">
        <v>533</v>
      </c>
      <c r="G9" s="353"/>
      <c r="H9" s="353"/>
      <c r="I9" s="353"/>
    </row>
    <row r="10" spans="1:9" ht="21.75" customHeight="1" x14ac:dyDescent="0.25">
      <c r="A10" s="354"/>
      <c r="B10" s="354"/>
      <c r="C10" s="354"/>
      <c r="D10" s="354"/>
      <c r="F10" s="354"/>
      <c r="G10" s="354"/>
      <c r="H10" s="354"/>
      <c r="I10" s="354"/>
    </row>
    <row r="11" spans="1:9" ht="29.25" customHeight="1" x14ac:dyDescent="0.25">
      <c r="F11" s="354"/>
      <c r="G11" s="354"/>
      <c r="H11" s="354"/>
      <c r="I11" s="354"/>
    </row>
    <row r="13" spans="1:9" ht="24" customHeight="1" x14ac:dyDescent="0.25">
      <c r="A13" s="322" t="s">
        <v>530</v>
      </c>
      <c r="B13" s="322"/>
      <c r="C13" s="322"/>
      <c r="D13" s="322"/>
      <c r="E13" s="322"/>
      <c r="F13" s="322"/>
      <c r="G13" s="322"/>
    </row>
    <row r="14" spans="1:9" x14ac:dyDescent="0.25">
      <c r="A14" s="349" t="s">
        <v>531</v>
      </c>
      <c r="B14" s="355" t="s">
        <v>127</v>
      </c>
      <c r="C14" s="356"/>
      <c r="D14" s="355" t="s">
        <v>532</v>
      </c>
      <c r="E14" s="356"/>
      <c r="F14" s="355" t="s">
        <v>134</v>
      </c>
      <c r="G14" s="356"/>
    </row>
    <row r="15" spans="1:9" x14ac:dyDescent="0.25">
      <c r="A15" s="350"/>
      <c r="B15" s="106">
        <v>5173</v>
      </c>
      <c r="C15" s="106">
        <v>5196</v>
      </c>
      <c r="D15" s="106">
        <v>5173</v>
      </c>
      <c r="E15" s="106">
        <v>5196</v>
      </c>
      <c r="F15" s="106">
        <v>5173</v>
      </c>
      <c r="G15" s="106">
        <v>5196</v>
      </c>
    </row>
    <row r="16" spans="1:9" x14ac:dyDescent="0.25">
      <c r="A16" s="107" t="s">
        <v>333</v>
      </c>
      <c r="B16" s="108">
        <v>0</v>
      </c>
      <c r="C16" s="108">
        <v>0</v>
      </c>
      <c r="D16">
        <v>1</v>
      </c>
      <c r="E16" s="5">
        <v>3</v>
      </c>
      <c r="F16" s="5">
        <v>4</v>
      </c>
      <c r="G16" s="5">
        <v>4</v>
      </c>
    </row>
    <row r="17" spans="1:7" x14ac:dyDescent="0.25">
      <c r="A17" s="107" t="s">
        <v>334</v>
      </c>
      <c r="B17" s="256">
        <v>0</v>
      </c>
      <c r="C17" s="256">
        <v>0</v>
      </c>
      <c r="D17" s="112">
        <v>1.42</v>
      </c>
      <c r="E17" s="112">
        <v>1.95</v>
      </c>
      <c r="F17" s="112">
        <v>2.29</v>
      </c>
      <c r="G17" s="112">
        <v>38.28</v>
      </c>
    </row>
    <row r="18" spans="1:7" x14ac:dyDescent="0.25">
      <c r="A18" s="109" t="s">
        <v>335</v>
      </c>
      <c r="B18" s="264">
        <v>0</v>
      </c>
      <c r="C18" s="264">
        <v>0</v>
      </c>
      <c r="D18" s="264">
        <v>0</v>
      </c>
      <c r="E18" s="264">
        <v>0</v>
      </c>
      <c r="F18" s="257">
        <v>0</v>
      </c>
      <c r="G18" s="257">
        <v>0</v>
      </c>
    </row>
    <row r="19" spans="1:7" ht="15" customHeight="1" x14ac:dyDescent="0.25">
      <c r="A19" s="347" t="s">
        <v>391</v>
      </c>
      <c r="B19" s="348"/>
      <c r="C19" s="348"/>
      <c r="D19" s="348"/>
      <c r="E19" s="348"/>
      <c r="F19" s="348"/>
      <c r="G19" s="348"/>
    </row>
    <row r="20" spans="1:7" x14ac:dyDescent="0.25">
      <c r="A20" s="187"/>
      <c r="B20" s="188"/>
      <c r="C20" s="188"/>
      <c r="D20" s="188"/>
      <c r="E20" s="188"/>
      <c r="F20" s="188"/>
      <c r="G20" s="188"/>
    </row>
  </sheetData>
  <mergeCells count="11">
    <mergeCell ref="A19:G19"/>
    <mergeCell ref="A14:A15"/>
    <mergeCell ref="A1:I1"/>
    <mergeCell ref="A3:D3"/>
    <mergeCell ref="A8:D10"/>
    <mergeCell ref="F3:I3"/>
    <mergeCell ref="F9:I11"/>
    <mergeCell ref="F14:G14"/>
    <mergeCell ref="D14:E14"/>
    <mergeCell ref="B14:C14"/>
    <mergeCell ref="A13:G13"/>
  </mergeCells>
  <pageMargins left="0.7" right="0.7" top="0.78740157499999996" bottom="0.78740157499999996" header="0.3" footer="0.3"/>
  <pageSetup paperSize="9" scale="7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D602-9F92-4088-A73D-4A3D48F6EF4F}">
  <sheetPr>
    <pageSetUpPr fitToPage="1"/>
  </sheetPr>
  <dimension ref="A1:G14"/>
  <sheetViews>
    <sheetView topLeftCell="B1" workbookViewId="0">
      <selection activeCell="G7" sqref="G7"/>
    </sheetView>
  </sheetViews>
  <sheetFormatPr defaultRowHeight="15" x14ac:dyDescent="0.25"/>
  <cols>
    <col min="1" max="1" width="20.28515625" customWidth="1"/>
    <col min="2" max="2" width="20.7109375" customWidth="1"/>
    <col min="3" max="3" width="43.85546875" bestFit="1" customWidth="1"/>
    <col min="4" max="4" width="21.42578125" bestFit="1" customWidth="1"/>
    <col min="5" max="5" width="21.42578125" customWidth="1"/>
    <col min="6" max="6" width="28.28515625" style="183" customWidth="1"/>
    <col min="7" max="7" width="36.28515625" style="183" customWidth="1"/>
  </cols>
  <sheetData>
    <row r="1" spans="1:7" x14ac:dyDescent="0.25">
      <c r="A1" s="280" t="s">
        <v>480</v>
      </c>
      <c r="B1" s="280"/>
      <c r="C1" s="280"/>
      <c r="D1" s="280"/>
      <c r="E1" s="280"/>
      <c r="F1" s="280"/>
      <c r="G1" s="280"/>
    </row>
    <row r="3" spans="1:7" x14ac:dyDescent="0.25">
      <c r="A3" s="322" t="s">
        <v>340</v>
      </c>
      <c r="B3" s="322"/>
      <c r="C3" s="322"/>
      <c r="D3" s="322"/>
      <c r="E3" s="322"/>
      <c r="F3" s="322"/>
    </row>
    <row r="4" spans="1:7" x14ac:dyDescent="0.25">
      <c r="A4" s="110" t="s">
        <v>337</v>
      </c>
      <c r="B4" s="110" t="s">
        <v>338</v>
      </c>
      <c r="C4" s="110" t="s">
        <v>342</v>
      </c>
      <c r="D4" s="110" t="s">
        <v>341</v>
      </c>
      <c r="E4" s="110" t="s">
        <v>335</v>
      </c>
      <c r="F4" s="255" t="s">
        <v>339</v>
      </c>
      <c r="G4" s="255" t="s">
        <v>343</v>
      </c>
    </row>
    <row r="5" spans="1:7" ht="90" x14ac:dyDescent="0.25">
      <c r="A5" s="258">
        <v>1</v>
      </c>
      <c r="B5" s="259" t="s">
        <v>614</v>
      </c>
      <c r="C5" s="260" t="s">
        <v>615</v>
      </c>
      <c r="D5" s="261">
        <v>2290.8000000000002</v>
      </c>
      <c r="E5" s="261">
        <v>0</v>
      </c>
      <c r="F5" s="259" t="s">
        <v>616</v>
      </c>
      <c r="G5" s="259" t="s">
        <v>617</v>
      </c>
    </row>
    <row r="6" spans="1:7" ht="45" x14ac:dyDescent="0.25">
      <c r="A6" s="262">
        <v>1</v>
      </c>
      <c r="B6" s="263" t="s">
        <v>618</v>
      </c>
      <c r="C6" s="267" t="s">
        <v>621</v>
      </c>
      <c r="D6" s="265">
        <v>0</v>
      </c>
      <c r="E6" s="265">
        <v>0</v>
      </c>
      <c r="F6" s="259" t="s">
        <v>616</v>
      </c>
      <c r="G6" s="259" t="s">
        <v>622</v>
      </c>
    </row>
    <row r="7" spans="1:7" ht="75" x14ac:dyDescent="0.25">
      <c r="A7" s="262">
        <v>1</v>
      </c>
      <c r="B7" s="263" t="s">
        <v>619</v>
      </c>
      <c r="C7" s="259" t="s">
        <v>620</v>
      </c>
      <c r="D7" s="266">
        <v>38284</v>
      </c>
      <c r="E7" s="266">
        <v>0</v>
      </c>
      <c r="F7" s="260" t="s">
        <v>616</v>
      </c>
      <c r="G7" s="276" t="s">
        <v>639</v>
      </c>
    </row>
    <row r="10" spans="1:7" x14ac:dyDescent="0.25">
      <c r="A10" s="111"/>
    </row>
    <row r="11" spans="1:7" x14ac:dyDescent="0.25">
      <c r="A11" s="111"/>
    </row>
    <row r="12" spans="1:7" x14ac:dyDescent="0.25">
      <c r="A12" s="111"/>
    </row>
    <row r="13" spans="1:7" x14ac:dyDescent="0.25">
      <c r="A13" s="111"/>
    </row>
    <row r="14" spans="1:7" x14ac:dyDescent="0.25">
      <c r="A14" s="111"/>
    </row>
  </sheetData>
  <mergeCells count="2">
    <mergeCell ref="A3:F3"/>
    <mergeCell ref="A1:G1"/>
  </mergeCells>
  <pageMargins left="0.7" right="0.7" top="0.78740157499999996" bottom="0.78740157499999996" header="0.3" footer="0.3"/>
  <pageSetup paperSize="9" scale="6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9B90-86DB-4971-BF10-3CDBA636E707}">
  <sheetPr>
    <pageSetUpPr fitToPage="1"/>
  </sheetPr>
  <dimension ref="A2:L7"/>
  <sheetViews>
    <sheetView workbookViewId="0">
      <selection activeCell="J14" sqref="J14"/>
    </sheetView>
  </sheetViews>
  <sheetFormatPr defaultRowHeight="15" x14ac:dyDescent="0.25"/>
  <cols>
    <col min="1" max="5" width="19.140625" customWidth="1"/>
    <col min="7" max="11" width="19.140625" customWidth="1"/>
  </cols>
  <sheetData>
    <row r="2" spans="1:12" x14ac:dyDescent="0.25">
      <c r="A2" s="280" t="s">
        <v>481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4" spans="1:12" s="117" customFormat="1" x14ac:dyDescent="0.25">
      <c r="A4" s="322" t="s">
        <v>351</v>
      </c>
      <c r="B4" s="322"/>
      <c r="C4" s="322"/>
      <c r="D4" s="322"/>
      <c r="E4" s="322"/>
      <c r="H4" s="322" t="s">
        <v>352</v>
      </c>
      <c r="I4" s="322"/>
      <c r="J4" s="322"/>
      <c r="K4" s="322"/>
      <c r="L4" s="322"/>
    </row>
    <row r="5" spans="1:12" ht="30" x14ac:dyDescent="0.25">
      <c r="A5" s="40" t="s">
        <v>345</v>
      </c>
      <c r="B5" s="40" t="s">
        <v>346</v>
      </c>
      <c r="C5" s="40" t="s">
        <v>347</v>
      </c>
      <c r="D5" s="40" t="s">
        <v>348</v>
      </c>
      <c r="E5" s="40" t="s">
        <v>349</v>
      </c>
      <c r="H5" s="40" t="s">
        <v>345</v>
      </c>
      <c r="I5" s="40" t="s">
        <v>346</v>
      </c>
      <c r="J5" s="40" t="s">
        <v>347</v>
      </c>
      <c r="K5" s="40" t="s">
        <v>348</v>
      </c>
      <c r="L5" s="40" t="s">
        <v>349</v>
      </c>
    </row>
    <row r="6" spans="1:12" ht="30" x14ac:dyDescent="0.25">
      <c r="A6" s="61" t="s">
        <v>573</v>
      </c>
      <c r="B6" s="61"/>
      <c r="C6" s="61"/>
      <c r="D6" s="61"/>
      <c r="E6" s="236">
        <v>0</v>
      </c>
      <c r="H6" s="61" t="s">
        <v>573</v>
      </c>
      <c r="I6" s="61" t="s">
        <v>623</v>
      </c>
      <c r="J6" s="61" t="s">
        <v>624</v>
      </c>
      <c r="K6" s="61" t="s">
        <v>625</v>
      </c>
      <c r="L6" s="236">
        <v>248.5</v>
      </c>
    </row>
    <row r="7" spans="1:12" x14ac:dyDescent="0.25">
      <c r="A7" s="113" t="s">
        <v>350</v>
      </c>
      <c r="H7" s="113" t="s">
        <v>350</v>
      </c>
    </row>
  </sheetData>
  <mergeCells count="3">
    <mergeCell ref="A4:E4"/>
    <mergeCell ref="H4:L4"/>
    <mergeCell ref="A2:L2"/>
  </mergeCells>
  <pageMargins left="0.7" right="0.7" top="0.78740157499999996" bottom="0.78740157499999996" header="0.3" footer="0.3"/>
  <pageSetup paperSize="9" scale="63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26D1-11E0-4BE1-8A09-B6E16E22D03E}">
  <sheetPr>
    <tabColor rgb="FFFFC000"/>
    <pageSetUpPr fitToPage="1"/>
  </sheetPr>
  <dimension ref="B1:K9"/>
  <sheetViews>
    <sheetView workbookViewId="0">
      <selection activeCell="A12" sqref="A12:XFD23"/>
    </sheetView>
  </sheetViews>
  <sheetFormatPr defaultRowHeight="15" x14ac:dyDescent="0.25"/>
  <cols>
    <col min="1" max="1" width="4.7109375" bestFit="1" customWidth="1"/>
    <col min="2" max="2" width="18.42578125" bestFit="1" customWidth="1"/>
    <col min="3" max="3" width="26" bestFit="1" customWidth="1"/>
    <col min="4" max="4" width="20.7109375" customWidth="1"/>
    <col min="5" max="5" width="11.7109375" customWidth="1"/>
    <col min="6" max="6" width="31.85546875" customWidth="1"/>
    <col min="7" max="7" width="12.5703125" customWidth="1"/>
    <col min="8" max="8" width="27.28515625" customWidth="1"/>
    <col min="9" max="9" width="12.42578125" customWidth="1"/>
    <col min="10" max="10" width="15" customWidth="1"/>
    <col min="11" max="11" width="37.42578125" style="183" bestFit="1" customWidth="1"/>
  </cols>
  <sheetData>
    <row r="1" spans="2:11" x14ac:dyDescent="0.25">
      <c r="B1" s="280" t="s">
        <v>482</v>
      </c>
      <c r="C1" s="280"/>
      <c r="D1" s="280"/>
      <c r="E1" s="280"/>
      <c r="F1" s="280"/>
      <c r="G1" s="280"/>
      <c r="H1" s="280"/>
      <c r="I1" s="280"/>
      <c r="J1" s="280"/>
      <c r="K1" s="280"/>
    </row>
    <row r="3" spans="2:11" x14ac:dyDescent="0.25">
      <c r="B3" s="322" t="s">
        <v>354</v>
      </c>
      <c r="C3" s="322"/>
      <c r="D3" s="322"/>
      <c r="E3" s="322"/>
      <c r="F3" s="322"/>
      <c r="G3" s="322"/>
      <c r="H3" s="322"/>
      <c r="I3" s="322"/>
      <c r="J3" s="322"/>
      <c r="K3" s="322"/>
    </row>
    <row r="4" spans="2:11" ht="30" customHeight="1" x14ac:dyDescent="0.25">
      <c r="B4" s="359" t="s">
        <v>80</v>
      </c>
      <c r="C4" s="359" t="s">
        <v>396</v>
      </c>
      <c r="D4" s="357" t="s">
        <v>355</v>
      </c>
      <c r="E4" s="302" t="s">
        <v>318</v>
      </c>
      <c r="F4" s="302"/>
      <c r="G4" s="302" t="s">
        <v>524</v>
      </c>
      <c r="H4" s="302"/>
      <c r="I4" s="300" t="s">
        <v>535</v>
      </c>
      <c r="J4" s="300"/>
      <c r="K4" s="357" t="s">
        <v>534</v>
      </c>
    </row>
    <row r="5" spans="2:11" x14ac:dyDescent="0.25">
      <c r="B5" s="360"/>
      <c r="C5" s="360"/>
      <c r="D5" s="358"/>
      <c r="E5" s="147" t="s">
        <v>191</v>
      </c>
      <c r="F5" s="147" t="s">
        <v>525</v>
      </c>
      <c r="G5" s="147" t="s">
        <v>191</v>
      </c>
      <c r="H5" s="147" t="s">
        <v>525</v>
      </c>
      <c r="I5" s="146" t="s">
        <v>191</v>
      </c>
      <c r="J5" s="146" t="s">
        <v>526</v>
      </c>
      <c r="K5" s="358"/>
    </row>
    <row r="6" spans="2:11" s="186" customFormat="1" x14ac:dyDescent="0.25">
      <c r="B6" s="268" t="s">
        <v>573</v>
      </c>
      <c r="C6" s="268" t="s">
        <v>626</v>
      </c>
      <c r="D6" s="268">
        <v>5152</v>
      </c>
      <c r="E6" s="274">
        <v>0</v>
      </c>
      <c r="F6" s="269" t="s">
        <v>627</v>
      </c>
      <c r="G6" s="274">
        <v>0</v>
      </c>
      <c r="H6" s="269" t="s">
        <v>628</v>
      </c>
      <c r="I6" s="274">
        <f>E6-G6</f>
        <v>0</v>
      </c>
      <c r="J6" s="269" t="s">
        <v>629</v>
      </c>
      <c r="K6" s="270" t="s">
        <v>527</v>
      </c>
    </row>
    <row r="7" spans="2:11" s="186" customFormat="1" x14ac:dyDescent="0.25">
      <c r="B7" s="268" t="s">
        <v>573</v>
      </c>
      <c r="C7" s="268" t="s">
        <v>630</v>
      </c>
      <c r="D7" s="268">
        <v>5153</v>
      </c>
      <c r="E7" s="275">
        <v>0</v>
      </c>
      <c r="F7" s="272" t="s">
        <v>631</v>
      </c>
      <c r="G7" s="275">
        <v>0</v>
      </c>
      <c r="H7" s="272" t="s">
        <v>632</v>
      </c>
      <c r="I7" s="274">
        <f t="shared" ref="I7:I9" si="0">E7-G7</f>
        <v>0</v>
      </c>
      <c r="J7" s="272" t="s">
        <v>633</v>
      </c>
      <c r="K7" s="270" t="s">
        <v>527</v>
      </c>
    </row>
    <row r="8" spans="2:11" s="186" customFormat="1" ht="150" x14ac:dyDescent="0.25">
      <c r="B8" s="268" t="s">
        <v>573</v>
      </c>
      <c r="C8" s="268" t="s">
        <v>528</v>
      </c>
      <c r="D8" s="268">
        <v>5161</v>
      </c>
      <c r="E8" s="275">
        <v>3042619.1</v>
      </c>
      <c r="F8" s="275">
        <v>0</v>
      </c>
      <c r="G8" s="275">
        <v>2963974.6</v>
      </c>
      <c r="H8" s="275">
        <v>0</v>
      </c>
      <c r="I8" s="274">
        <f t="shared" si="0"/>
        <v>78644.5</v>
      </c>
      <c r="J8" s="271">
        <v>0</v>
      </c>
      <c r="K8" s="273" t="s">
        <v>634</v>
      </c>
    </row>
    <row r="9" spans="2:11" ht="45" x14ac:dyDescent="0.25">
      <c r="B9" s="5" t="s">
        <v>573</v>
      </c>
      <c r="C9" s="108" t="s">
        <v>635</v>
      </c>
      <c r="D9" s="5">
        <v>5162</v>
      </c>
      <c r="E9" s="112">
        <v>97145.02</v>
      </c>
      <c r="F9" s="112">
        <v>0</v>
      </c>
      <c r="G9" s="112">
        <v>61805.7</v>
      </c>
      <c r="H9" s="112">
        <v>0</v>
      </c>
      <c r="I9" s="274">
        <f t="shared" si="0"/>
        <v>35339.320000000007</v>
      </c>
      <c r="J9" s="112">
        <v>0</v>
      </c>
      <c r="K9" s="108" t="s">
        <v>636</v>
      </c>
    </row>
  </sheetData>
  <mergeCells count="9">
    <mergeCell ref="B3:K3"/>
    <mergeCell ref="B1:K1"/>
    <mergeCell ref="D4:D5"/>
    <mergeCell ref="C4:C5"/>
    <mergeCell ref="B4:B5"/>
    <mergeCell ref="K4:K5"/>
    <mergeCell ref="G4:H4"/>
    <mergeCell ref="E4:F4"/>
    <mergeCell ref="I4:J4"/>
  </mergeCells>
  <phoneticPr fontId="43" type="noConversion"/>
  <pageMargins left="0.17" right="0.19" top="0.78740157499999996" bottom="0.78740157499999996" header="0.3" footer="0.3"/>
  <pageSetup paperSize="9" scale="66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DFF2-17E3-41CB-AE37-E280C893A00D}">
  <sheetPr>
    <pageSetUpPr fitToPage="1"/>
  </sheetPr>
  <dimension ref="A1:K7"/>
  <sheetViews>
    <sheetView workbookViewId="0">
      <selection activeCell="A7" sqref="A7"/>
    </sheetView>
  </sheetViews>
  <sheetFormatPr defaultRowHeight="15" x14ac:dyDescent="0.25"/>
  <cols>
    <col min="1" max="11" width="22.140625" customWidth="1"/>
  </cols>
  <sheetData>
    <row r="1" spans="1:11" x14ac:dyDescent="0.25">
      <c r="A1" s="280" t="s">
        <v>483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3" spans="1:11" s="117" customFormat="1" x14ac:dyDescent="0.25">
      <c r="A3" s="322" t="s">
        <v>364</v>
      </c>
      <c r="B3" s="322"/>
      <c r="C3" s="322"/>
      <c r="D3" s="322"/>
      <c r="E3" s="322"/>
      <c r="G3" s="322" t="s">
        <v>365</v>
      </c>
      <c r="H3" s="322"/>
      <c r="I3" s="322"/>
      <c r="J3" s="322"/>
      <c r="K3" s="322"/>
    </row>
    <row r="4" spans="1:11" x14ac:dyDescent="0.25">
      <c r="A4" s="40" t="s">
        <v>345</v>
      </c>
      <c r="B4" s="40" t="s">
        <v>360</v>
      </c>
      <c r="C4" s="40" t="s">
        <v>361</v>
      </c>
      <c r="D4" s="40" t="s">
        <v>362</v>
      </c>
      <c r="E4" s="40" t="s">
        <v>363</v>
      </c>
      <c r="G4" s="40" t="s">
        <v>345</v>
      </c>
      <c r="H4" s="40" t="s">
        <v>360</v>
      </c>
      <c r="I4" s="40" t="s">
        <v>361</v>
      </c>
      <c r="J4" s="40" t="s">
        <v>362</v>
      </c>
      <c r="K4" s="40" t="s">
        <v>363</v>
      </c>
    </row>
    <row r="5" spans="1:11" x14ac:dyDescent="0.25">
      <c r="A5" s="61"/>
      <c r="B5" s="61"/>
      <c r="C5" s="61"/>
      <c r="D5" s="61"/>
      <c r="E5" s="61"/>
      <c r="G5" s="61"/>
      <c r="H5" s="61"/>
      <c r="I5" s="61"/>
      <c r="J5" s="61"/>
      <c r="K5" s="61"/>
    </row>
    <row r="7" spans="1:11" x14ac:dyDescent="0.25">
      <c r="A7" t="s">
        <v>613</v>
      </c>
    </row>
  </sheetData>
  <mergeCells count="3">
    <mergeCell ref="A3:E3"/>
    <mergeCell ref="G3:K3"/>
    <mergeCell ref="A1:K1"/>
  </mergeCells>
  <pageMargins left="0.7" right="0.7" top="0.78740157499999996" bottom="0.78740157499999996" header="0.3" footer="0.3"/>
  <pageSetup paperSize="9" scale="5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127C-BD4D-4436-BBD6-700C1B9419DF}">
  <sheetPr>
    <pageSetUpPr fitToPage="1"/>
  </sheetPr>
  <dimension ref="A1:E14"/>
  <sheetViews>
    <sheetView workbookViewId="0">
      <selection activeCell="A14" sqref="A14"/>
    </sheetView>
  </sheetViews>
  <sheetFormatPr defaultRowHeight="15" x14ac:dyDescent="0.25"/>
  <cols>
    <col min="1" max="5" width="26.5703125" customWidth="1"/>
  </cols>
  <sheetData>
    <row r="1" spans="1:5" x14ac:dyDescent="0.25">
      <c r="A1" s="280" t="s">
        <v>484</v>
      </c>
      <c r="B1" s="280"/>
      <c r="C1" s="280"/>
      <c r="D1" s="280"/>
      <c r="E1" s="280"/>
    </row>
    <row r="3" spans="1:5" x14ac:dyDescent="0.25">
      <c r="A3" s="322" t="s">
        <v>373</v>
      </c>
      <c r="B3" s="322"/>
      <c r="C3" s="322"/>
      <c r="D3" s="322"/>
      <c r="E3" s="322"/>
    </row>
    <row r="4" spans="1:5" ht="30" x14ac:dyDescent="0.25">
      <c r="A4" s="40" t="s">
        <v>368</v>
      </c>
      <c r="B4" s="40" t="s">
        <v>369</v>
      </c>
      <c r="C4" s="40" t="s">
        <v>370</v>
      </c>
      <c r="D4" s="40" t="s">
        <v>371</v>
      </c>
      <c r="E4" s="40" t="s">
        <v>372</v>
      </c>
    </row>
    <row r="5" spans="1:5" x14ac:dyDescent="0.25">
      <c r="A5" s="61"/>
      <c r="B5" s="61"/>
      <c r="C5" s="61"/>
      <c r="D5" s="61"/>
      <c r="E5" s="61"/>
    </row>
    <row r="6" spans="1:5" x14ac:dyDescent="0.25">
      <c r="A6" s="61"/>
      <c r="B6" s="61"/>
      <c r="C6" s="61"/>
      <c r="D6" s="61"/>
      <c r="E6" s="61"/>
    </row>
    <row r="7" spans="1:5" x14ac:dyDescent="0.25">
      <c r="A7" s="61"/>
      <c r="B7" s="61"/>
      <c r="C7" s="61"/>
      <c r="D7" s="61"/>
      <c r="E7" s="61"/>
    </row>
    <row r="8" spans="1:5" x14ac:dyDescent="0.25">
      <c r="A8" s="61"/>
      <c r="B8" s="61"/>
      <c r="C8" s="61"/>
      <c r="D8" s="61"/>
      <c r="E8" s="61"/>
    </row>
    <row r="9" spans="1:5" x14ac:dyDescent="0.25">
      <c r="A9" s="61"/>
      <c r="B9" s="61"/>
      <c r="C9" s="61"/>
      <c r="D9" s="61"/>
      <c r="E9" s="61"/>
    </row>
    <row r="10" spans="1:5" x14ac:dyDescent="0.25">
      <c r="A10" s="61"/>
      <c r="B10" s="61"/>
      <c r="C10" s="61"/>
      <c r="D10" s="61"/>
      <c r="E10" s="61"/>
    </row>
    <row r="11" spans="1:5" x14ac:dyDescent="0.25">
      <c r="A11" s="61"/>
      <c r="B11" s="61"/>
      <c r="C11" s="61"/>
      <c r="D11" s="61"/>
      <c r="E11" s="61"/>
    </row>
    <row r="12" spans="1:5" x14ac:dyDescent="0.25">
      <c r="A12" s="61"/>
      <c r="B12" s="61"/>
      <c r="C12" s="61"/>
      <c r="D12" s="61"/>
      <c r="E12" s="61"/>
    </row>
    <row r="14" spans="1:5" x14ac:dyDescent="0.25">
      <c r="A14" t="s">
        <v>612</v>
      </c>
    </row>
  </sheetData>
  <mergeCells count="2">
    <mergeCell ref="A3:E3"/>
    <mergeCell ref="A1:E1"/>
  </mergeCells>
  <pageMargins left="0.7" right="0.7" top="0.61" bottom="0.78740157499999996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7586-D4E1-46C2-8F0B-30C82800D98A}">
  <sheetPr>
    <pageSetUpPr fitToPage="1"/>
  </sheetPr>
  <dimension ref="A3:F28"/>
  <sheetViews>
    <sheetView workbookViewId="0">
      <selection activeCell="H22" sqref="H22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280" t="s">
        <v>456</v>
      </c>
      <c r="B3" s="280"/>
      <c r="C3" s="280"/>
      <c r="D3" s="280"/>
      <c r="E3" s="280"/>
      <c r="F3" s="280"/>
    </row>
    <row r="5" spans="1:6" ht="35.25" customHeight="1" x14ac:dyDescent="0.25">
      <c r="A5" s="284" t="s">
        <v>377</v>
      </c>
      <c r="B5" s="285"/>
      <c r="C5" s="285"/>
      <c r="D5" s="285"/>
      <c r="E5" s="285"/>
      <c r="F5" s="285"/>
    </row>
    <row r="6" spans="1:6" ht="63.75" x14ac:dyDescent="0.25">
      <c r="A6" s="114" t="s">
        <v>41</v>
      </c>
      <c r="B6" s="114" t="s">
        <v>23</v>
      </c>
      <c r="C6" s="114" t="s">
        <v>24</v>
      </c>
      <c r="D6" s="114" t="s">
        <v>25</v>
      </c>
      <c r="E6" s="114" t="s">
        <v>26</v>
      </c>
      <c r="F6" s="114" t="s">
        <v>27</v>
      </c>
    </row>
    <row r="7" spans="1:6" x14ac:dyDescent="0.25">
      <c r="A7" s="139"/>
      <c r="B7" s="139">
        <v>2023</v>
      </c>
      <c r="C7" s="139">
        <v>2024</v>
      </c>
      <c r="D7" s="139">
        <v>2024</v>
      </c>
      <c r="E7" s="139">
        <v>2024</v>
      </c>
      <c r="F7" s="139"/>
    </row>
    <row r="8" spans="1:6" x14ac:dyDescent="0.25">
      <c r="A8" s="11" t="s">
        <v>431</v>
      </c>
      <c r="B8" s="12">
        <v>31.48</v>
      </c>
      <c r="C8" s="12">
        <v>0</v>
      </c>
      <c r="D8" s="12">
        <v>0</v>
      </c>
      <c r="E8" s="12">
        <v>5.13</v>
      </c>
      <c r="F8" s="193">
        <v>0</v>
      </c>
    </row>
    <row r="9" spans="1:6" x14ac:dyDescent="0.25">
      <c r="A9" s="11" t="s">
        <v>432</v>
      </c>
      <c r="B9" s="12">
        <v>9.9499999999999993</v>
      </c>
      <c r="C9" s="12">
        <v>10</v>
      </c>
      <c r="D9" s="12">
        <v>10</v>
      </c>
      <c r="E9" s="12">
        <v>31.9</v>
      </c>
      <c r="F9" s="194">
        <f t="shared" ref="F9:F15" si="0">E9/D9*100</f>
        <v>319</v>
      </c>
    </row>
    <row r="10" spans="1:6" x14ac:dyDescent="0.25">
      <c r="A10" s="11" t="s">
        <v>433</v>
      </c>
      <c r="B10" s="12">
        <v>0</v>
      </c>
      <c r="C10" s="12">
        <v>0</v>
      </c>
      <c r="D10" s="12">
        <v>0</v>
      </c>
      <c r="E10" s="12">
        <v>0</v>
      </c>
      <c r="F10" s="194">
        <v>0</v>
      </c>
    </row>
    <row r="11" spans="1:6" x14ac:dyDescent="0.25">
      <c r="A11" s="143" t="s">
        <v>434</v>
      </c>
      <c r="B11" s="12">
        <v>3078.73</v>
      </c>
      <c r="C11" s="12">
        <v>1490</v>
      </c>
      <c r="D11" s="12">
        <v>1490</v>
      </c>
      <c r="E11" s="12">
        <v>13818.1</v>
      </c>
      <c r="F11" s="194">
        <f t="shared" si="0"/>
        <v>927.38926174496646</v>
      </c>
    </row>
    <row r="12" spans="1:6" x14ac:dyDescent="0.25">
      <c r="A12" s="143" t="s">
        <v>435</v>
      </c>
      <c r="B12" s="12">
        <v>0</v>
      </c>
      <c r="C12" s="12">
        <v>0</v>
      </c>
      <c r="D12" s="12">
        <v>0</v>
      </c>
      <c r="E12" s="12">
        <v>0</v>
      </c>
      <c r="F12" s="193">
        <v>0</v>
      </c>
    </row>
    <row r="13" spans="1:6" x14ac:dyDescent="0.25">
      <c r="A13" s="143" t="s">
        <v>436</v>
      </c>
      <c r="B13" s="12">
        <v>0</v>
      </c>
      <c r="C13" s="12">
        <v>0</v>
      </c>
      <c r="D13" s="12">
        <v>0</v>
      </c>
      <c r="E13" s="12">
        <v>0</v>
      </c>
      <c r="F13" s="193">
        <v>0</v>
      </c>
    </row>
    <row r="14" spans="1:6" x14ac:dyDescent="0.25">
      <c r="A14" s="143" t="s">
        <v>437</v>
      </c>
      <c r="B14" s="12">
        <v>6184.22</v>
      </c>
      <c r="C14" s="12">
        <v>3230</v>
      </c>
      <c r="D14" s="12">
        <v>3230</v>
      </c>
      <c r="E14" s="12">
        <v>6941.81</v>
      </c>
      <c r="F14" s="193">
        <f t="shared" si="0"/>
        <v>214.91671826625387</v>
      </c>
    </row>
    <row r="15" spans="1:6" x14ac:dyDescent="0.25">
      <c r="A15" s="13" t="s">
        <v>32</v>
      </c>
      <c r="B15" s="14">
        <f>SUM(B8:B14)</f>
        <v>9304.380000000001</v>
      </c>
      <c r="C15" s="14">
        <f t="shared" ref="C15:E15" si="1">SUM(C8:C14)</f>
        <v>4730</v>
      </c>
      <c r="D15" s="14">
        <f t="shared" si="1"/>
        <v>4730</v>
      </c>
      <c r="E15" s="14">
        <f t="shared" si="1"/>
        <v>20796.940000000002</v>
      </c>
      <c r="F15" s="195">
        <f t="shared" si="0"/>
        <v>439.68160676532773</v>
      </c>
    </row>
    <row r="20" spans="1:4" ht="50.25" customHeight="1" x14ac:dyDescent="0.25">
      <c r="A20" s="286" t="s">
        <v>438</v>
      </c>
      <c r="B20" s="286"/>
      <c r="C20" s="286"/>
      <c r="D20" s="286"/>
    </row>
    <row r="21" spans="1:4" x14ac:dyDescent="0.25">
      <c r="A21" s="287" t="s">
        <v>42</v>
      </c>
      <c r="B21" s="15" t="s">
        <v>439</v>
      </c>
      <c r="C21" s="127" t="s">
        <v>440</v>
      </c>
      <c r="D21" s="127" t="s">
        <v>440</v>
      </c>
    </row>
    <row r="22" spans="1:4" x14ac:dyDescent="0.25">
      <c r="A22" s="288"/>
      <c r="B22" s="15">
        <v>2022</v>
      </c>
      <c r="C22" s="127">
        <v>2023</v>
      </c>
      <c r="D22" s="127">
        <v>2024</v>
      </c>
    </row>
    <row r="23" spans="1:4" x14ac:dyDescent="0.25">
      <c r="A23" s="9" t="s">
        <v>43</v>
      </c>
      <c r="B23" s="133">
        <v>632.15</v>
      </c>
      <c r="C23" s="133">
        <v>3078.73</v>
      </c>
      <c r="D23" s="133">
        <v>13818.1</v>
      </c>
    </row>
    <row r="24" spans="1:4" ht="25.5" x14ac:dyDescent="0.25">
      <c r="A24" s="9" t="s">
        <v>44</v>
      </c>
      <c r="B24" s="133">
        <v>5049.59</v>
      </c>
      <c r="C24" s="133">
        <v>5841.69</v>
      </c>
      <c r="D24" s="133">
        <v>6705.04</v>
      </c>
    </row>
    <row r="25" spans="1:4" x14ac:dyDescent="0.25">
      <c r="A25" s="9" t="s">
        <v>45</v>
      </c>
      <c r="B25" s="133">
        <v>149.61000000000001</v>
      </c>
      <c r="C25" s="133">
        <v>383.96</v>
      </c>
      <c r="D25" s="133">
        <v>273.79000000000002</v>
      </c>
    </row>
    <row r="26" spans="1:4" x14ac:dyDescent="0.25">
      <c r="A26" s="127" t="s">
        <v>46</v>
      </c>
      <c r="B26" s="197">
        <f>SUM(B23:B25)</f>
        <v>5831.3499999999995</v>
      </c>
      <c r="C26" s="197">
        <f t="shared" ref="C26:D26" si="2">SUM(C23:C25)</f>
        <v>9304.3799999999992</v>
      </c>
      <c r="D26" s="197">
        <f t="shared" si="2"/>
        <v>20796.93</v>
      </c>
    </row>
    <row r="28" spans="1:4" x14ac:dyDescent="0.25">
      <c r="A28" s="144" t="s">
        <v>441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520D-4D65-4ECA-8257-1372DE1C14ED}">
  <dimension ref="A3:H17"/>
  <sheetViews>
    <sheetView workbookViewId="0">
      <selection activeCell="B10" sqref="B10"/>
    </sheetView>
  </sheetViews>
  <sheetFormatPr defaultRowHeight="15" x14ac:dyDescent="0.25"/>
  <cols>
    <col min="1" max="1" width="25.7109375" bestFit="1" customWidth="1"/>
    <col min="2" max="3" width="10" bestFit="1" customWidth="1"/>
    <col min="4" max="8" width="12.42578125" customWidth="1"/>
  </cols>
  <sheetData>
    <row r="3" spans="1:8" x14ac:dyDescent="0.25">
      <c r="A3" s="280" t="s">
        <v>457</v>
      </c>
      <c r="B3" s="280"/>
      <c r="C3" s="280"/>
      <c r="D3" s="280"/>
      <c r="E3" s="280"/>
      <c r="F3" s="280"/>
      <c r="G3" s="280"/>
      <c r="H3" s="280"/>
    </row>
    <row r="5" spans="1:8" ht="33" customHeight="1" x14ac:dyDescent="0.25">
      <c r="A5" s="284" t="s">
        <v>378</v>
      </c>
      <c r="B5" s="285"/>
      <c r="C5" s="285"/>
      <c r="D5" s="285"/>
      <c r="E5" s="285"/>
      <c r="F5" s="285"/>
      <c r="G5" s="285"/>
      <c r="H5" s="285"/>
    </row>
    <row r="6" spans="1:8" ht="45" x14ac:dyDescent="0.25">
      <c r="A6" s="289" t="s">
        <v>8</v>
      </c>
      <c r="B6" s="290" t="s">
        <v>47</v>
      </c>
      <c r="C6" s="290"/>
      <c r="D6" s="16" t="s">
        <v>48</v>
      </c>
      <c r="E6" s="16" t="s">
        <v>49</v>
      </c>
      <c r="F6" s="16" t="s">
        <v>47</v>
      </c>
      <c r="G6" s="17" t="s">
        <v>27</v>
      </c>
      <c r="H6" s="290" t="s">
        <v>559</v>
      </c>
    </row>
    <row r="7" spans="1:8" x14ac:dyDescent="0.25">
      <c r="A7" s="289"/>
      <c r="B7" s="18">
        <v>2022</v>
      </c>
      <c r="C7" s="18">
        <v>2023</v>
      </c>
      <c r="D7" s="289">
        <v>2024</v>
      </c>
      <c r="E7" s="289"/>
      <c r="F7" s="289"/>
      <c r="G7" s="289"/>
      <c r="H7" s="290"/>
    </row>
    <row r="8" spans="1:8" x14ac:dyDescent="0.25">
      <c r="A8" s="19" t="s">
        <v>16</v>
      </c>
      <c r="B8" s="198">
        <f t="shared" ref="B8:H8" si="0">B10+B16</f>
        <v>386899.32999999996</v>
      </c>
      <c r="C8" s="198">
        <f t="shared" si="0"/>
        <v>413882.35</v>
      </c>
      <c r="D8" s="198">
        <f t="shared" si="0"/>
        <v>418612.29000000004</v>
      </c>
      <c r="E8" s="198">
        <f>E10+E16</f>
        <v>415682.01</v>
      </c>
      <c r="F8" s="198">
        <f t="shared" si="0"/>
        <v>408661.07999999996</v>
      </c>
      <c r="G8" s="198">
        <f>F8/E8</f>
        <v>0.98310985361141789</v>
      </c>
      <c r="H8" s="199">
        <f t="shared" si="0"/>
        <v>24134.76</v>
      </c>
    </row>
    <row r="9" spans="1:8" x14ac:dyDescent="0.25">
      <c r="A9" s="20" t="s">
        <v>51</v>
      </c>
      <c r="B9" s="21"/>
      <c r="C9" s="21"/>
      <c r="D9" s="21"/>
      <c r="E9" s="21"/>
      <c r="F9" s="21"/>
      <c r="G9" s="21"/>
      <c r="H9" s="22"/>
    </row>
    <row r="10" spans="1:8" x14ac:dyDescent="0.25">
      <c r="A10" s="23" t="s">
        <v>52</v>
      </c>
      <c r="B10" s="200">
        <f>SUM(B12:B15)</f>
        <v>384522.86</v>
      </c>
      <c r="C10" s="200">
        <f t="shared" ref="C10:H10" si="1">SUM(C12:C15)</f>
        <v>408238.47</v>
      </c>
      <c r="D10" s="200">
        <f t="shared" si="1"/>
        <v>417512.29000000004</v>
      </c>
      <c r="E10" s="200">
        <f t="shared" si="1"/>
        <v>412411.37</v>
      </c>
      <c r="F10" s="200">
        <f t="shared" si="1"/>
        <v>401139.32999999996</v>
      </c>
      <c r="G10" s="200">
        <f>F10/E10</f>
        <v>0.97266796984767889</v>
      </c>
      <c r="H10" s="201">
        <f t="shared" si="1"/>
        <v>24134.76</v>
      </c>
    </row>
    <row r="11" spans="1:8" x14ac:dyDescent="0.25">
      <c r="A11" s="20" t="s">
        <v>51</v>
      </c>
      <c r="B11" s="21"/>
      <c r="C11" s="21"/>
      <c r="D11" s="21"/>
      <c r="E11" s="21"/>
      <c r="F11" s="21"/>
      <c r="G11" s="21"/>
      <c r="H11" s="22"/>
    </row>
    <row r="12" spans="1:8" ht="25.5" x14ac:dyDescent="0.25">
      <c r="A12" s="24" t="s">
        <v>53</v>
      </c>
      <c r="B12" s="202">
        <v>246960.63</v>
      </c>
      <c r="C12" s="202">
        <v>263949.5</v>
      </c>
      <c r="D12" s="202">
        <v>274810.92</v>
      </c>
      <c r="E12" s="202">
        <v>265876.32</v>
      </c>
      <c r="F12" s="202">
        <v>261721.76</v>
      </c>
      <c r="G12" s="202">
        <f t="shared" ref="G12:G15" si="2">F12/E12</f>
        <v>0.9843740879217826</v>
      </c>
      <c r="H12" s="203">
        <v>3231.56</v>
      </c>
    </row>
    <row r="13" spans="1:8" x14ac:dyDescent="0.25">
      <c r="A13" s="26" t="s">
        <v>54</v>
      </c>
      <c r="B13" s="202">
        <v>81397.31</v>
      </c>
      <c r="C13" s="202">
        <v>84339.12</v>
      </c>
      <c r="D13" s="202">
        <v>92876.08</v>
      </c>
      <c r="E13" s="202">
        <v>89856.19</v>
      </c>
      <c r="F13" s="202">
        <v>83565.62</v>
      </c>
      <c r="G13" s="202">
        <f t="shared" si="2"/>
        <v>0.92999291423328756</v>
      </c>
      <c r="H13" s="203">
        <v>4500</v>
      </c>
    </row>
    <row r="14" spans="1:8" x14ac:dyDescent="0.25">
      <c r="A14" s="26" t="s">
        <v>55</v>
      </c>
      <c r="B14" s="202">
        <v>4965.79</v>
      </c>
      <c r="C14" s="202">
        <v>5297.07</v>
      </c>
      <c r="D14" s="202">
        <v>2745.28</v>
      </c>
      <c r="E14" s="202">
        <v>2655.94</v>
      </c>
      <c r="F14" s="202">
        <v>2613.73</v>
      </c>
      <c r="G14" s="202">
        <f t="shared" si="2"/>
        <v>0.98410732170154447</v>
      </c>
      <c r="H14" s="203">
        <v>106.79</v>
      </c>
    </row>
    <row r="15" spans="1:8" x14ac:dyDescent="0.25">
      <c r="A15" s="26" t="s">
        <v>56</v>
      </c>
      <c r="B15" s="202">
        <v>51199.13</v>
      </c>
      <c r="C15" s="202">
        <v>54652.78</v>
      </c>
      <c r="D15" s="202">
        <v>47080.01</v>
      </c>
      <c r="E15" s="202">
        <v>54022.92</v>
      </c>
      <c r="F15" s="202">
        <v>53238.22</v>
      </c>
      <c r="G15" s="202">
        <f t="shared" si="2"/>
        <v>0.98547468370832236</v>
      </c>
      <c r="H15" s="203">
        <v>16296.41</v>
      </c>
    </row>
    <row r="16" spans="1:8" x14ac:dyDescent="0.25">
      <c r="A16" s="23" t="s">
        <v>57</v>
      </c>
      <c r="B16" s="200">
        <v>2376.4699999999998</v>
      </c>
      <c r="C16" s="200">
        <v>5643.88</v>
      </c>
      <c r="D16" s="200">
        <v>1100</v>
      </c>
      <c r="E16" s="200">
        <v>3270.64</v>
      </c>
      <c r="F16" s="200">
        <v>7521.75</v>
      </c>
      <c r="G16" s="200">
        <f>F16/E16</f>
        <v>2.2997792480982318</v>
      </c>
      <c r="H16" s="201"/>
    </row>
    <row r="17" spans="1:8" x14ac:dyDescent="0.25">
      <c r="A17" s="27" t="s">
        <v>58</v>
      </c>
      <c r="B17" s="28"/>
      <c r="C17" s="28"/>
      <c r="D17" s="28"/>
      <c r="E17" s="28"/>
      <c r="F17" s="28"/>
      <c r="G17" s="28"/>
      <c r="H17" s="28"/>
    </row>
  </sheetData>
  <mergeCells count="6">
    <mergeCell ref="A3:H3"/>
    <mergeCell ref="A5:H5"/>
    <mergeCell ref="A6:A7"/>
    <mergeCell ref="B6:C6"/>
    <mergeCell ref="H6:H7"/>
    <mergeCell ref="D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043F-03E3-4A55-A3D1-57B7E67519D5}">
  <sheetPr>
    <pageSetUpPr fitToPage="1"/>
  </sheetPr>
  <dimension ref="A2:I27"/>
  <sheetViews>
    <sheetView zoomScale="80" zoomScaleNormal="80" workbookViewId="0">
      <selection activeCell="D7" sqref="D7"/>
    </sheetView>
  </sheetViews>
  <sheetFormatPr defaultRowHeight="15" x14ac:dyDescent="0.25"/>
  <cols>
    <col min="1" max="1" width="44.140625" customWidth="1"/>
    <col min="2" max="9" width="18.42578125" customWidth="1"/>
  </cols>
  <sheetData>
    <row r="2" spans="1:9" ht="25.5" customHeight="1" x14ac:dyDescent="0.25">
      <c r="A2" s="291" t="s">
        <v>458</v>
      </c>
      <c r="B2" s="291"/>
      <c r="C2" s="291"/>
      <c r="D2" s="291"/>
      <c r="E2" s="291"/>
      <c r="F2" s="291"/>
      <c r="G2" s="291"/>
      <c r="H2" s="291"/>
      <c r="I2" s="291"/>
    </row>
    <row r="4" spans="1:9" ht="42" customHeight="1" thickBot="1" x14ac:dyDescent="0.3">
      <c r="A4" s="292" t="s">
        <v>379</v>
      </c>
      <c r="B4" s="293"/>
      <c r="C4" s="293"/>
      <c r="D4" s="293"/>
      <c r="E4" s="293"/>
      <c r="F4" s="293"/>
      <c r="G4" s="293"/>
      <c r="H4" s="293"/>
      <c r="I4" s="293"/>
    </row>
    <row r="5" spans="1:9" s="204" customFormat="1" ht="32.25" customHeight="1" thickBot="1" x14ac:dyDescent="0.3">
      <c r="A5" s="294" t="s">
        <v>63</v>
      </c>
      <c r="B5" s="296" t="s">
        <v>47</v>
      </c>
      <c r="C5" s="297"/>
      <c r="D5" s="294" t="s">
        <v>555</v>
      </c>
      <c r="E5" s="294" t="s">
        <v>556</v>
      </c>
      <c r="F5" s="294" t="s">
        <v>557</v>
      </c>
      <c r="G5" s="294" t="s">
        <v>572</v>
      </c>
      <c r="H5" s="29" t="s">
        <v>560</v>
      </c>
      <c r="I5" s="294" t="s">
        <v>559</v>
      </c>
    </row>
    <row r="6" spans="1:9" s="204" customFormat="1" ht="33" customHeight="1" thickBot="1" x14ac:dyDescent="0.3">
      <c r="A6" s="295"/>
      <c r="B6" s="30">
        <v>2022</v>
      </c>
      <c r="C6" s="30">
        <v>2023</v>
      </c>
      <c r="D6" s="295"/>
      <c r="E6" s="295"/>
      <c r="F6" s="295"/>
      <c r="G6" s="295"/>
      <c r="H6" s="31" t="s">
        <v>64</v>
      </c>
      <c r="I6" s="295"/>
    </row>
    <row r="7" spans="1:9" s="204" customFormat="1" ht="16.5" thickBot="1" x14ac:dyDescent="0.3">
      <c r="A7" s="32" t="s">
        <v>561</v>
      </c>
      <c r="B7" s="205">
        <f>B8+B13+B21+B24+B26</f>
        <v>384522.87</v>
      </c>
      <c r="C7" s="205">
        <f t="shared" ref="C7:G7" si="0">C8+C13+C21+C24+C26</f>
        <v>408190.91000000003</v>
      </c>
      <c r="D7" s="205">
        <f t="shared" si="0"/>
        <v>417512.2900000001</v>
      </c>
      <c r="E7" s="205">
        <f t="shared" si="0"/>
        <v>411666.45999999996</v>
      </c>
      <c r="F7" s="205">
        <f t="shared" si="0"/>
        <v>422591.33999999997</v>
      </c>
      <c r="G7" s="205">
        <f t="shared" si="0"/>
        <v>400376.99000000005</v>
      </c>
      <c r="H7" s="206">
        <f>G7/F7</f>
        <v>0.94743302122565998</v>
      </c>
      <c r="I7" s="207">
        <f>I8+I13+I21+I24+I26</f>
        <v>16278.990000000002</v>
      </c>
    </row>
    <row r="8" spans="1:9" s="204" customFormat="1" ht="16.5" thickBot="1" x14ac:dyDescent="0.3">
      <c r="A8" s="33" t="s">
        <v>562</v>
      </c>
      <c r="B8" s="208">
        <f>SUM(B9:B12)</f>
        <v>328538.82</v>
      </c>
      <c r="C8" s="208">
        <f t="shared" ref="C8:G8" si="1">SUM(C9:C12)</f>
        <v>348563.13</v>
      </c>
      <c r="D8" s="208">
        <f t="shared" si="1"/>
        <v>367843.00000000006</v>
      </c>
      <c r="E8" s="208">
        <f t="shared" si="1"/>
        <v>356438.51</v>
      </c>
      <c r="F8" s="208">
        <f t="shared" si="1"/>
        <v>358855.67999999999</v>
      </c>
      <c r="G8" s="208">
        <f t="shared" si="1"/>
        <v>345950.58</v>
      </c>
      <c r="H8" s="209">
        <f t="shared" ref="H8:H23" si="2">G8/F8</f>
        <v>0.96403818939134533</v>
      </c>
      <c r="I8" s="208">
        <f>SUM(I9:I12)</f>
        <v>7731.5599999999995</v>
      </c>
    </row>
    <row r="9" spans="1:9" s="204" customFormat="1" ht="16.5" thickBot="1" x14ac:dyDescent="0.3">
      <c r="A9" s="34" t="s">
        <v>65</v>
      </c>
      <c r="B9" s="210">
        <v>95493.36</v>
      </c>
      <c r="C9" s="210">
        <v>97701.08</v>
      </c>
      <c r="D9" s="210">
        <v>94277</v>
      </c>
      <c r="E9" s="210">
        <v>104389.4</v>
      </c>
      <c r="F9" s="210">
        <v>100417.51</v>
      </c>
      <c r="G9" s="210">
        <v>100417.51</v>
      </c>
      <c r="H9" s="211">
        <f t="shared" si="2"/>
        <v>1</v>
      </c>
      <c r="I9" s="212">
        <v>0</v>
      </c>
    </row>
    <row r="10" spans="1:9" s="204" customFormat="1" ht="16.5" thickBot="1" x14ac:dyDescent="0.3">
      <c r="A10" s="34" t="s">
        <v>66</v>
      </c>
      <c r="B10" s="210">
        <v>151467.26999999999</v>
      </c>
      <c r="C10" s="210">
        <v>166248.41</v>
      </c>
      <c r="D10" s="210">
        <v>180533.92</v>
      </c>
      <c r="E10" s="210">
        <v>161486.92000000001</v>
      </c>
      <c r="F10" s="210">
        <v>164718.48000000001</v>
      </c>
      <c r="G10" s="210">
        <v>161304.25</v>
      </c>
      <c r="H10" s="211">
        <f t="shared" si="2"/>
        <v>0.97927233179907924</v>
      </c>
      <c r="I10" s="212">
        <v>3231.56</v>
      </c>
    </row>
    <row r="11" spans="1:9" s="204" customFormat="1" ht="32.25" thickBot="1" x14ac:dyDescent="0.3">
      <c r="A11" s="34" t="s">
        <v>67</v>
      </c>
      <c r="B11" s="210">
        <v>81397.31</v>
      </c>
      <c r="C11" s="210">
        <v>84339.12</v>
      </c>
      <c r="D11" s="210">
        <v>92876.08</v>
      </c>
      <c r="E11" s="210">
        <v>89856.19</v>
      </c>
      <c r="F11" s="210">
        <v>93013.69</v>
      </c>
      <c r="G11" s="210">
        <v>83565.62</v>
      </c>
      <c r="H11" s="211">
        <f t="shared" si="2"/>
        <v>0.89842280206279301</v>
      </c>
      <c r="I11" s="212">
        <v>4500</v>
      </c>
    </row>
    <row r="12" spans="1:9" s="204" customFormat="1" ht="32.25" thickBot="1" x14ac:dyDescent="0.3">
      <c r="A12" s="34" t="s">
        <v>563</v>
      </c>
      <c r="B12" s="210">
        <v>180.88</v>
      </c>
      <c r="C12" s="210">
        <v>274.52</v>
      </c>
      <c r="D12" s="210">
        <v>156</v>
      </c>
      <c r="E12" s="210">
        <v>706</v>
      </c>
      <c r="F12" s="210">
        <v>706</v>
      </c>
      <c r="G12" s="210">
        <v>663.2</v>
      </c>
      <c r="H12" s="211">
        <f t="shared" si="2"/>
        <v>0.93937677053824364</v>
      </c>
      <c r="I12" s="212">
        <v>0</v>
      </c>
    </row>
    <row r="13" spans="1:9" s="204" customFormat="1" ht="16.5" thickBot="1" x14ac:dyDescent="0.3">
      <c r="A13" s="35" t="s">
        <v>68</v>
      </c>
      <c r="B13" s="208">
        <f t="shared" ref="B13:G13" si="3">SUM(B14:B20)</f>
        <v>49251.58</v>
      </c>
      <c r="C13" s="208">
        <f t="shared" si="3"/>
        <v>53006.679999999993</v>
      </c>
      <c r="D13" s="208">
        <f t="shared" si="3"/>
        <v>46859.009999999995</v>
      </c>
      <c r="E13" s="208">
        <f t="shared" si="3"/>
        <v>52213.729999999996</v>
      </c>
      <c r="F13" s="208">
        <f t="shared" si="3"/>
        <v>60731.11</v>
      </c>
      <c r="G13" s="208">
        <f t="shared" si="3"/>
        <v>51507.9</v>
      </c>
      <c r="H13" s="213">
        <f t="shared" si="2"/>
        <v>0.84813038984467759</v>
      </c>
      <c r="I13" s="214">
        <f>SUM(I14:I20)</f>
        <v>8517.3800000000028</v>
      </c>
    </row>
    <row r="14" spans="1:9" s="204" customFormat="1" ht="32.25" thickBot="1" x14ac:dyDescent="0.3">
      <c r="A14" s="34" t="s">
        <v>564</v>
      </c>
      <c r="B14" s="215">
        <v>32.06</v>
      </c>
      <c r="C14" s="215">
        <v>89.75</v>
      </c>
      <c r="D14" s="215">
        <v>166.59</v>
      </c>
      <c r="E14" s="215">
        <v>100</v>
      </c>
      <c r="F14" s="215">
        <v>100</v>
      </c>
      <c r="G14" s="215">
        <v>4.7</v>
      </c>
      <c r="H14" s="216">
        <f t="shared" si="2"/>
        <v>4.7E-2</v>
      </c>
      <c r="I14" s="215">
        <v>0</v>
      </c>
    </row>
    <row r="15" spans="1:9" s="204" customFormat="1" ht="16.5" thickBot="1" x14ac:dyDescent="0.3">
      <c r="A15" s="34" t="s">
        <v>69</v>
      </c>
      <c r="B15" s="215">
        <v>4606.88</v>
      </c>
      <c r="C15" s="215">
        <v>2792.78</v>
      </c>
      <c r="D15" s="215">
        <v>4560</v>
      </c>
      <c r="E15" s="215">
        <v>8877</v>
      </c>
      <c r="F15" s="215">
        <v>8956.82</v>
      </c>
      <c r="G15" s="215">
        <v>2958.9</v>
      </c>
      <c r="H15" s="216">
        <f t="shared" si="2"/>
        <v>0.33035162032953663</v>
      </c>
      <c r="I15" s="215">
        <f t="shared" ref="I15:I20" si="4">F15-E14:E15</f>
        <v>79.819999999999709</v>
      </c>
    </row>
    <row r="16" spans="1:9" s="204" customFormat="1" ht="16.5" thickBot="1" x14ac:dyDescent="0.3">
      <c r="A16" s="34" t="s">
        <v>70</v>
      </c>
      <c r="B16" s="215">
        <v>0</v>
      </c>
      <c r="C16" s="215">
        <v>0.02</v>
      </c>
      <c r="D16" s="215">
        <v>0</v>
      </c>
      <c r="E16" s="215">
        <v>1</v>
      </c>
      <c r="F16" s="215">
        <v>1</v>
      </c>
      <c r="G16" s="215">
        <v>0</v>
      </c>
      <c r="H16" s="216">
        <f t="shared" si="2"/>
        <v>0</v>
      </c>
      <c r="I16" s="215">
        <f t="shared" si="4"/>
        <v>0</v>
      </c>
    </row>
    <row r="17" spans="1:9" s="204" customFormat="1" ht="16.5" thickBot="1" x14ac:dyDescent="0.3">
      <c r="A17" s="34" t="s">
        <v>71</v>
      </c>
      <c r="B17" s="215">
        <v>4814.62</v>
      </c>
      <c r="C17" s="215">
        <v>3639.46</v>
      </c>
      <c r="D17" s="215">
        <v>4600</v>
      </c>
      <c r="E17" s="215">
        <v>4750</v>
      </c>
      <c r="F17" s="215">
        <v>4750</v>
      </c>
      <c r="G17" s="215">
        <v>4544.58</v>
      </c>
      <c r="H17" s="217">
        <f t="shared" si="2"/>
        <v>0.95675368421052631</v>
      </c>
      <c r="I17" s="218">
        <f>F17-E15:E17</f>
        <v>0</v>
      </c>
    </row>
    <row r="18" spans="1:9" s="204" customFormat="1" ht="16.5" thickBot="1" x14ac:dyDescent="0.3">
      <c r="A18" s="34" t="s">
        <v>72</v>
      </c>
      <c r="B18" s="215">
        <v>10081.64</v>
      </c>
      <c r="C18" s="215">
        <v>9937.7800000000007</v>
      </c>
      <c r="D18" s="215">
        <v>11200</v>
      </c>
      <c r="E18" s="215">
        <v>11857.81</v>
      </c>
      <c r="F18" s="215">
        <v>12115.77</v>
      </c>
      <c r="G18" s="215">
        <v>11222.93</v>
      </c>
      <c r="H18" s="216">
        <f t="shared" si="2"/>
        <v>0.92630761396097816</v>
      </c>
      <c r="I18" s="215">
        <f t="shared" si="4"/>
        <v>257.96000000000095</v>
      </c>
    </row>
    <row r="19" spans="1:9" s="204" customFormat="1" ht="16.5" thickBot="1" x14ac:dyDescent="0.3">
      <c r="A19" s="34" t="s">
        <v>73</v>
      </c>
      <c r="B19" s="215">
        <v>964.88</v>
      </c>
      <c r="C19" s="215">
        <v>2465.3000000000002</v>
      </c>
      <c r="D19" s="215">
        <v>2022</v>
      </c>
      <c r="E19" s="215">
        <v>2423.3000000000002</v>
      </c>
      <c r="F19" s="215">
        <v>2610.89</v>
      </c>
      <c r="G19" s="215">
        <v>2242.09</v>
      </c>
      <c r="H19" s="216">
        <f t="shared" si="2"/>
        <v>0.8587454852559856</v>
      </c>
      <c r="I19" s="215">
        <f t="shared" si="4"/>
        <v>187.58999999999969</v>
      </c>
    </row>
    <row r="20" spans="1:9" s="204" customFormat="1" ht="16.5" thickBot="1" x14ac:dyDescent="0.3">
      <c r="A20" s="34" t="s">
        <v>74</v>
      </c>
      <c r="B20" s="215">
        <v>28751.5</v>
      </c>
      <c r="C20" s="215">
        <v>34081.589999999997</v>
      </c>
      <c r="D20" s="215">
        <v>24310.42</v>
      </c>
      <c r="E20" s="215">
        <v>24204.62</v>
      </c>
      <c r="F20" s="215">
        <v>32196.63</v>
      </c>
      <c r="G20" s="215">
        <v>30534.7</v>
      </c>
      <c r="H20" s="217">
        <f t="shared" si="2"/>
        <v>0.9483818648100748</v>
      </c>
      <c r="I20" s="218">
        <f t="shared" si="4"/>
        <v>7992.010000000002</v>
      </c>
    </row>
    <row r="21" spans="1:9" s="204" customFormat="1" ht="48" thickBot="1" x14ac:dyDescent="0.3">
      <c r="A21" s="35" t="s">
        <v>565</v>
      </c>
      <c r="B21" s="208">
        <f>SUM(B22:B23)</f>
        <v>4973.29</v>
      </c>
      <c r="C21" s="208">
        <f t="shared" ref="C21:G21" si="5">SUM(C22:C23)</f>
        <v>5304.57</v>
      </c>
      <c r="D21" s="208">
        <f t="shared" si="5"/>
        <v>2760.28</v>
      </c>
      <c r="E21" s="208">
        <f t="shared" si="5"/>
        <v>2964.2200000000003</v>
      </c>
      <c r="F21" s="208">
        <f t="shared" si="5"/>
        <v>2954.55</v>
      </c>
      <c r="G21" s="208">
        <f t="shared" si="5"/>
        <v>2918.51</v>
      </c>
      <c r="H21" s="213">
        <f t="shared" si="2"/>
        <v>0.98780186492020783</v>
      </c>
      <c r="I21" s="214">
        <f>SUM(I22:I23)</f>
        <v>30.05</v>
      </c>
    </row>
    <row r="22" spans="1:9" s="204" customFormat="1" ht="32.25" thickBot="1" x14ac:dyDescent="0.3">
      <c r="A22" s="219" t="s">
        <v>566</v>
      </c>
      <c r="B22" s="220">
        <v>4965.79</v>
      </c>
      <c r="C22" s="220">
        <v>5297.07</v>
      </c>
      <c r="D22" s="220">
        <v>2745.28</v>
      </c>
      <c r="E22" s="220">
        <v>2655.94</v>
      </c>
      <c r="F22" s="220">
        <v>2646.27</v>
      </c>
      <c r="G22" s="220">
        <v>2613.73</v>
      </c>
      <c r="H22" s="221">
        <f t="shared" si="2"/>
        <v>0.98770344673823907</v>
      </c>
      <c r="I22" s="218">
        <v>30.05</v>
      </c>
    </row>
    <row r="23" spans="1:9" s="204" customFormat="1" ht="48" thickBot="1" x14ac:dyDescent="0.3">
      <c r="A23" s="219" t="s">
        <v>567</v>
      </c>
      <c r="B23" s="220">
        <v>7.5</v>
      </c>
      <c r="C23" s="220">
        <v>7.5</v>
      </c>
      <c r="D23" s="220">
        <v>15</v>
      </c>
      <c r="E23" s="220">
        <v>308.27999999999997</v>
      </c>
      <c r="F23" s="220">
        <v>308.27999999999997</v>
      </c>
      <c r="G23" s="220">
        <v>304.77999999999997</v>
      </c>
      <c r="H23" s="221">
        <f t="shared" si="2"/>
        <v>0.98864668483197093</v>
      </c>
      <c r="I23" s="218">
        <f t="shared" ref="I23" si="6">F23-E22:E23</f>
        <v>0</v>
      </c>
    </row>
    <row r="24" spans="1:9" s="204" customFormat="1" ht="16.5" thickBot="1" x14ac:dyDescent="0.3">
      <c r="A24" s="35" t="s">
        <v>568</v>
      </c>
      <c r="B24" s="208">
        <f>B25</f>
        <v>1759.18</v>
      </c>
      <c r="C24" s="208">
        <f t="shared" ref="C24:G24" si="7">C25</f>
        <v>1316.53</v>
      </c>
      <c r="D24" s="208">
        <f t="shared" si="7"/>
        <v>0</v>
      </c>
      <c r="E24" s="208">
        <f t="shared" si="7"/>
        <v>0</v>
      </c>
      <c r="F24" s="208">
        <f t="shared" si="7"/>
        <v>0</v>
      </c>
      <c r="G24" s="208">
        <f t="shared" si="7"/>
        <v>0</v>
      </c>
      <c r="H24" s="213">
        <v>0</v>
      </c>
      <c r="I24" s="214">
        <f>I25</f>
        <v>0</v>
      </c>
    </row>
    <row r="25" spans="1:9" s="204" customFormat="1" ht="16.5" thickBot="1" x14ac:dyDescent="0.3">
      <c r="A25" s="219" t="s">
        <v>569</v>
      </c>
      <c r="B25" s="220">
        <v>1759.18</v>
      </c>
      <c r="C25" s="220">
        <v>1316.53</v>
      </c>
      <c r="D25" s="220">
        <v>0</v>
      </c>
      <c r="E25" s="220">
        <v>0</v>
      </c>
      <c r="F25" s="220">
        <v>0</v>
      </c>
      <c r="G25" s="220">
        <v>0</v>
      </c>
      <c r="H25" s="221">
        <v>0</v>
      </c>
      <c r="I25" s="218">
        <f>F25-E24:E25</f>
        <v>0</v>
      </c>
    </row>
    <row r="26" spans="1:9" s="204" customFormat="1" ht="16.5" thickBot="1" x14ac:dyDescent="0.3">
      <c r="A26" s="35" t="s">
        <v>570</v>
      </c>
      <c r="B26" s="208">
        <f>B27</f>
        <v>0</v>
      </c>
      <c r="C26" s="208">
        <f t="shared" ref="C26:G26" si="8">C27</f>
        <v>0</v>
      </c>
      <c r="D26" s="208">
        <v>50</v>
      </c>
      <c r="E26" s="208">
        <f t="shared" si="8"/>
        <v>50</v>
      </c>
      <c r="F26" s="208">
        <f t="shared" si="8"/>
        <v>50</v>
      </c>
      <c r="G26" s="208">
        <f t="shared" si="8"/>
        <v>0</v>
      </c>
      <c r="H26" s="213">
        <f>G26/F26</f>
        <v>0</v>
      </c>
      <c r="I26" s="214">
        <f>I27</f>
        <v>0</v>
      </c>
    </row>
    <row r="27" spans="1:9" s="204" customFormat="1" ht="16.5" thickBot="1" x14ac:dyDescent="0.3">
      <c r="A27" s="219" t="s">
        <v>571</v>
      </c>
      <c r="B27" s="220">
        <v>0</v>
      </c>
      <c r="C27" s="220">
        <v>0</v>
      </c>
      <c r="D27" s="220">
        <v>50</v>
      </c>
      <c r="E27" s="220">
        <v>50</v>
      </c>
      <c r="F27" s="220">
        <v>50</v>
      </c>
      <c r="G27" s="220">
        <v>0</v>
      </c>
      <c r="H27" s="221">
        <f t="shared" ref="H27" si="9">G27/F27</f>
        <v>0</v>
      </c>
      <c r="I27" s="218">
        <f>F27-E26:E27</f>
        <v>0</v>
      </c>
    </row>
  </sheetData>
  <mergeCells count="9">
    <mergeCell ref="A2:I2"/>
    <mergeCell ref="A4:I4"/>
    <mergeCell ref="A5:A6"/>
    <mergeCell ref="B5:C5"/>
    <mergeCell ref="D5:D6"/>
    <mergeCell ref="E5:E6"/>
    <mergeCell ref="F5:F6"/>
    <mergeCell ref="G5:G6"/>
    <mergeCell ref="I5:I6"/>
  </mergeCells>
  <pageMargins left="0.7" right="0.7" top="0.78740157499999996" bottom="0.78740157499999996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4E5C-5DE5-47A8-99CC-701BED2676E2}">
  <dimension ref="A2:D10"/>
  <sheetViews>
    <sheetView workbookViewId="0">
      <selection activeCell="C8" sqref="C8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280" t="s">
        <v>459</v>
      </c>
      <c r="B2" s="280"/>
      <c r="C2" s="280"/>
      <c r="D2" s="280"/>
    </row>
    <row r="4" spans="1:4" ht="40.5" customHeight="1" x14ac:dyDescent="0.25">
      <c r="A4" s="298" t="s">
        <v>446</v>
      </c>
      <c r="B4" s="298"/>
      <c r="C4" s="298"/>
      <c r="D4" s="298"/>
    </row>
    <row r="5" spans="1:4" ht="45" x14ac:dyDescent="0.25">
      <c r="A5" s="189" t="s">
        <v>80</v>
      </c>
      <c r="B5" s="189" t="s">
        <v>81</v>
      </c>
      <c r="C5" s="189" t="s">
        <v>82</v>
      </c>
      <c r="D5" s="189" t="s">
        <v>83</v>
      </c>
    </row>
    <row r="6" spans="1:4" x14ac:dyDescent="0.25">
      <c r="A6" s="222" t="s">
        <v>573</v>
      </c>
      <c r="B6" s="223">
        <v>3971890</v>
      </c>
      <c r="C6" s="222">
        <v>5011</v>
      </c>
      <c r="D6" s="5" t="s">
        <v>574</v>
      </c>
    </row>
    <row r="7" spans="1:4" x14ac:dyDescent="0.25">
      <c r="A7" s="222" t="s">
        <v>573</v>
      </c>
      <c r="B7" s="112">
        <v>985029</v>
      </c>
      <c r="C7" s="5">
        <v>5031</v>
      </c>
      <c r="D7" s="5" t="s">
        <v>574</v>
      </c>
    </row>
    <row r="8" spans="1:4" x14ac:dyDescent="0.25">
      <c r="A8" s="222" t="s">
        <v>573</v>
      </c>
      <c r="B8" s="223">
        <v>357471</v>
      </c>
      <c r="C8" s="222">
        <v>5032</v>
      </c>
      <c r="D8" s="5" t="s">
        <v>574</v>
      </c>
    </row>
    <row r="9" spans="1:4" x14ac:dyDescent="0.25">
      <c r="A9" s="222" t="s">
        <v>573</v>
      </c>
      <c r="B9" s="112">
        <v>39718</v>
      </c>
      <c r="C9" s="5">
        <v>5342</v>
      </c>
      <c r="D9" s="5" t="s">
        <v>574</v>
      </c>
    </row>
    <row r="10" spans="1:4" x14ac:dyDescent="0.25">
      <c r="A10" s="222" t="s">
        <v>32</v>
      </c>
      <c r="B10" s="224">
        <f>SUM(B6:B9)</f>
        <v>5354108</v>
      </c>
      <c r="C10" s="222"/>
      <c r="D10" s="222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6D1E-BF30-45A0-8AC4-CDFD728519F1}">
  <dimension ref="A2:E21"/>
  <sheetViews>
    <sheetView workbookViewId="0">
      <selection activeCell="E14" sqref="E14"/>
    </sheetView>
  </sheetViews>
  <sheetFormatPr defaultRowHeight="15" x14ac:dyDescent="0.25"/>
  <cols>
    <col min="1" max="5" width="17.42578125" customWidth="1"/>
  </cols>
  <sheetData>
    <row r="2" spans="1:5" x14ac:dyDescent="0.25">
      <c r="A2" s="280" t="s">
        <v>460</v>
      </c>
      <c r="B2" s="280"/>
      <c r="C2" s="280"/>
      <c r="D2" s="280"/>
      <c r="E2" s="280"/>
    </row>
    <row r="4" spans="1:5" x14ac:dyDescent="0.25">
      <c r="A4" s="299" t="s">
        <v>78</v>
      </c>
      <c r="B4" s="299"/>
      <c r="C4" s="299"/>
      <c r="D4" s="299"/>
      <c r="E4" s="299"/>
    </row>
    <row r="5" spans="1:5" ht="45" x14ac:dyDescent="0.25">
      <c r="A5" s="189" t="s">
        <v>80</v>
      </c>
      <c r="B5" s="189" t="s">
        <v>84</v>
      </c>
      <c r="C5" s="189" t="s">
        <v>85</v>
      </c>
      <c r="D5" s="189" t="s">
        <v>86</v>
      </c>
      <c r="E5" s="189" t="s">
        <v>87</v>
      </c>
    </row>
    <row r="6" spans="1:5" ht="30" x14ac:dyDescent="0.25">
      <c r="A6" s="222" t="s">
        <v>573</v>
      </c>
      <c r="B6" s="222">
        <v>0</v>
      </c>
      <c r="C6" s="222">
        <v>0</v>
      </c>
      <c r="D6" s="222"/>
      <c r="E6" s="222"/>
    </row>
    <row r="12" spans="1:5" ht="50.25" customHeight="1" x14ac:dyDescent="0.25">
      <c r="A12" s="301" t="s">
        <v>93</v>
      </c>
      <c r="B12" s="301"/>
      <c r="C12" s="301"/>
      <c r="D12" s="301"/>
    </row>
    <row r="13" spans="1:5" ht="30" x14ac:dyDescent="0.25">
      <c r="A13" s="74" t="s">
        <v>88</v>
      </c>
      <c r="B13" s="300" t="s">
        <v>90</v>
      </c>
      <c r="C13" s="300"/>
      <c r="D13" s="300" t="s">
        <v>87</v>
      </c>
    </row>
    <row r="14" spans="1:5" ht="45" x14ac:dyDescent="0.25">
      <c r="A14" s="74" t="s">
        <v>89</v>
      </c>
      <c r="B14" s="74" t="s">
        <v>91</v>
      </c>
      <c r="C14" s="74" t="s">
        <v>92</v>
      </c>
      <c r="D14" s="300"/>
    </row>
    <row r="15" spans="1:5" x14ac:dyDescent="0.25">
      <c r="A15" s="115"/>
      <c r="B15" s="116"/>
      <c r="C15" s="116"/>
      <c r="D15" s="115"/>
    </row>
    <row r="16" spans="1:5" x14ac:dyDescent="0.25">
      <c r="A16" s="115"/>
      <c r="B16" s="116"/>
      <c r="C16" s="116"/>
      <c r="D16" s="115"/>
    </row>
    <row r="17" spans="1:4" x14ac:dyDescent="0.25">
      <c r="A17" s="115"/>
      <c r="B17" s="116"/>
      <c r="C17" s="116"/>
      <c r="D17" s="115"/>
    </row>
    <row r="18" spans="1:4" x14ac:dyDescent="0.25">
      <c r="A18" s="115"/>
      <c r="B18" s="116"/>
      <c r="C18" s="116"/>
      <c r="D18" s="115"/>
    </row>
    <row r="19" spans="1:4" x14ac:dyDescent="0.25">
      <c r="A19" s="115"/>
      <c r="B19" s="116"/>
      <c r="C19" s="116"/>
      <c r="D19" s="115"/>
    </row>
    <row r="20" spans="1:4" x14ac:dyDescent="0.25">
      <c r="A20" s="115"/>
      <c r="B20" s="116"/>
      <c r="C20" s="116"/>
      <c r="D20" s="115"/>
    </row>
    <row r="21" spans="1:4" x14ac:dyDescent="0.25">
      <c r="A21" s="115"/>
      <c r="B21" s="116"/>
      <c r="C21" s="116"/>
      <c r="D21" s="115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A5F-D4E2-4112-8035-AD8BD5EB0B08}">
  <dimension ref="B2:H19"/>
  <sheetViews>
    <sheetView workbookViewId="0">
      <selection activeCell="E12" sqref="E12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8" width="14.28515625" customWidth="1"/>
  </cols>
  <sheetData>
    <row r="2" spans="2:8" x14ac:dyDescent="0.25">
      <c r="B2" s="280" t="s">
        <v>461</v>
      </c>
      <c r="C2" s="280"/>
      <c r="D2" s="280"/>
      <c r="E2" s="280"/>
      <c r="F2" s="280"/>
      <c r="G2" s="280"/>
      <c r="H2" s="280"/>
    </row>
    <row r="4" spans="2:8" ht="39.75" customHeight="1" x14ac:dyDescent="0.25">
      <c r="B4" s="300" t="s">
        <v>380</v>
      </c>
      <c r="C4" s="302"/>
      <c r="D4" s="302"/>
      <c r="E4" s="302"/>
      <c r="F4" s="302"/>
      <c r="G4" s="302"/>
      <c r="H4" s="302"/>
    </row>
    <row r="5" spans="2:8" ht="30" x14ac:dyDescent="0.25">
      <c r="B5" s="303" t="s">
        <v>97</v>
      </c>
      <c r="C5" s="303"/>
      <c r="D5" s="303"/>
      <c r="E5" s="124" t="s">
        <v>48</v>
      </c>
      <c r="F5" s="124" t="s">
        <v>49</v>
      </c>
      <c r="G5" s="124" t="s">
        <v>98</v>
      </c>
      <c r="H5" s="124" t="s">
        <v>575</v>
      </c>
    </row>
    <row r="6" spans="2:8" ht="15" customHeight="1" x14ac:dyDescent="0.25">
      <c r="B6" s="304" t="s">
        <v>415</v>
      </c>
      <c r="C6" s="304"/>
      <c r="D6" s="304"/>
      <c r="E6" s="225">
        <f>E7+E12</f>
        <v>274810.92000000004</v>
      </c>
      <c r="F6" s="225">
        <f t="shared" ref="F6:H6" si="0">F7+F12</f>
        <v>265876.32</v>
      </c>
      <c r="G6" s="225">
        <f t="shared" si="0"/>
        <v>265135.99</v>
      </c>
      <c r="H6" s="225">
        <f t="shared" si="0"/>
        <v>261721.76999999996</v>
      </c>
    </row>
    <row r="7" spans="2:8" ht="15" customHeight="1" x14ac:dyDescent="0.25">
      <c r="B7" s="300" t="s">
        <v>99</v>
      </c>
      <c r="C7" s="305" t="s">
        <v>100</v>
      </c>
      <c r="D7" s="306"/>
      <c r="E7" s="225">
        <f>SUM(E8:E11)</f>
        <v>94277</v>
      </c>
      <c r="F7" s="225">
        <f t="shared" ref="F7:H7" si="1">F8+F9+F10+F11</f>
        <v>104389.4</v>
      </c>
      <c r="G7" s="225">
        <f t="shared" si="1"/>
        <v>100417.51</v>
      </c>
      <c r="H7" s="225">
        <f t="shared" si="1"/>
        <v>100417.51</v>
      </c>
    </row>
    <row r="8" spans="2:8" ht="45" x14ac:dyDescent="0.25">
      <c r="B8" s="300"/>
      <c r="C8" s="300" t="s">
        <v>99</v>
      </c>
      <c r="D8" s="38" t="s">
        <v>102</v>
      </c>
      <c r="E8" s="224">
        <v>94277</v>
      </c>
      <c r="F8" s="224">
        <v>104389.4</v>
      </c>
      <c r="G8" s="224">
        <v>100417.51</v>
      </c>
      <c r="H8" s="224">
        <v>100417.51</v>
      </c>
    </row>
    <row r="9" spans="2:8" ht="45" x14ac:dyDescent="0.25">
      <c r="B9" s="300"/>
      <c r="C9" s="300"/>
      <c r="D9" s="38" t="s">
        <v>103</v>
      </c>
      <c r="E9" s="224">
        <v>0</v>
      </c>
      <c r="F9" s="224">
        <v>0</v>
      </c>
      <c r="G9" s="224">
        <v>0</v>
      </c>
      <c r="H9" s="224">
        <v>0</v>
      </c>
    </row>
    <row r="10" spans="2:8" ht="30" x14ac:dyDescent="0.25">
      <c r="B10" s="300"/>
      <c r="C10" s="300"/>
      <c r="D10" s="38" t="s">
        <v>104</v>
      </c>
      <c r="E10" s="224">
        <v>0</v>
      </c>
      <c r="F10" s="224">
        <v>0</v>
      </c>
      <c r="G10" s="224">
        <v>0</v>
      </c>
      <c r="H10" s="224">
        <v>0</v>
      </c>
    </row>
    <row r="11" spans="2:8" ht="45" x14ac:dyDescent="0.25">
      <c r="B11" s="300"/>
      <c r="C11" s="300"/>
      <c r="D11" s="38" t="s">
        <v>105</v>
      </c>
      <c r="E11" s="224">
        <v>0</v>
      </c>
      <c r="F11" s="224">
        <v>0</v>
      </c>
      <c r="G11" s="224">
        <v>0</v>
      </c>
      <c r="H11" s="224">
        <v>0</v>
      </c>
    </row>
    <row r="12" spans="2:8" ht="15" customHeight="1" x14ac:dyDescent="0.25">
      <c r="B12" s="300"/>
      <c r="C12" s="307" t="s">
        <v>106</v>
      </c>
      <c r="D12" s="307"/>
      <c r="E12" s="225">
        <f>E13+E14+E15+E16+E17+E18+E19</f>
        <v>180533.92</v>
      </c>
      <c r="F12" s="225">
        <f t="shared" ref="F12:H12" si="2">F13+F14+F15+F16+F17+F18+F19</f>
        <v>161486.92000000001</v>
      </c>
      <c r="G12" s="225">
        <f t="shared" si="2"/>
        <v>164718.47999999998</v>
      </c>
      <c r="H12" s="225">
        <f t="shared" si="2"/>
        <v>161304.25999999998</v>
      </c>
    </row>
    <row r="13" spans="2:8" ht="15" customHeight="1" x14ac:dyDescent="0.25">
      <c r="B13" s="300"/>
      <c r="C13" s="300" t="s">
        <v>99</v>
      </c>
      <c r="D13" s="38" t="s">
        <v>107</v>
      </c>
      <c r="E13" s="224">
        <v>40</v>
      </c>
      <c r="F13" s="224">
        <v>40</v>
      </c>
      <c r="G13" s="224">
        <v>62.5</v>
      </c>
      <c r="H13" s="224">
        <v>43.2</v>
      </c>
    </row>
    <row r="14" spans="2:8" x14ac:dyDescent="0.25">
      <c r="B14" s="300"/>
      <c r="C14" s="300"/>
      <c r="D14" s="38" t="s">
        <v>108</v>
      </c>
      <c r="E14" s="224">
        <v>180251</v>
      </c>
      <c r="F14" s="224">
        <v>161204</v>
      </c>
      <c r="G14" s="224">
        <v>164206.78</v>
      </c>
      <c r="H14" s="224">
        <v>160955.82999999999</v>
      </c>
    </row>
    <row r="15" spans="2:8" x14ac:dyDescent="0.25">
      <c r="B15" s="300"/>
      <c r="C15" s="300"/>
      <c r="D15" s="38" t="s">
        <v>109</v>
      </c>
      <c r="E15" s="224">
        <v>0</v>
      </c>
      <c r="F15" s="224">
        <v>0</v>
      </c>
      <c r="G15" s="224">
        <v>108.27</v>
      </c>
      <c r="H15" s="224">
        <v>108.27</v>
      </c>
    </row>
    <row r="16" spans="2:8" x14ac:dyDescent="0.25">
      <c r="B16" s="300"/>
      <c r="C16" s="300"/>
      <c r="D16" s="38" t="s">
        <v>416</v>
      </c>
      <c r="E16" s="224">
        <v>0</v>
      </c>
      <c r="F16" s="224">
        <v>0</v>
      </c>
      <c r="G16" s="224">
        <v>0</v>
      </c>
      <c r="H16" s="224">
        <v>0</v>
      </c>
    </row>
    <row r="17" spans="2:8" x14ac:dyDescent="0.25">
      <c r="B17" s="300"/>
      <c r="C17" s="300"/>
      <c r="D17" s="38" t="s">
        <v>417</v>
      </c>
      <c r="E17" s="224">
        <v>0</v>
      </c>
      <c r="F17" s="224">
        <v>0</v>
      </c>
      <c r="G17" s="224">
        <v>0</v>
      </c>
      <c r="H17" s="224">
        <v>0</v>
      </c>
    </row>
    <row r="18" spans="2:8" x14ac:dyDescent="0.25">
      <c r="B18" s="300"/>
      <c r="C18" s="300"/>
      <c r="D18" s="38" t="s">
        <v>418</v>
      </c>
      <c r="E18" s="224">
        <v>0</v>
      </c>
      <c r="F18" s="224">
        <v>0</v>
      </c>
      <c r="G18" s="224">
        <v>0</v>
      </c>
      <c r="H18" s="224">
        <v>0</v>
      </c>
    </row>
    <row r="19" spans="2:8" ht="30" x14ac:dyDescent="0.25">
      <c r="B19" s="300"/>
      <c r="C19" s="300"/>
      <c r="D19" s="38" t="s">
        <v>110</v>
      </c>
      <c r="E19" s="224">
        <v>242.92</v>
      </c>
      <c r="F19" s="224">
        <v>242.92</v>
      </c>
      <c r="G19" s="224">
        <v>340.93</v>
      </c>
      <c r="H19" s="224">
        <v>196.96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2</vt:i4>
      </vt:variant>
    </vt:vector>
  </HeadingPairs>
  <TitlesOfParts>
    <vt:vector size="39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10. Stavy zaměstnanců</vt:lpstr>
      <vt:lpstr>11. Stravování zaměstnanců</vt:lpstr>
      <vt:lpstr>11a. Stravování - jídelny</vt:lpstr>
      <vt:lpstr>12. Rozlišovací znaky 2024</vt:lpstr>
      <vt:lpstr>13. Bagatelní exekuce</vt:lpstr>
      <vt:lpstr>13a. Bezvýsledné exekuce</vt:lpstr>
      <vt:lpstr>14. OI</vt:lpstr>
      <vt:lpstr>15. OBKŘ</vt:lpstr>
      <vt:lpstr>16. Zotavovny</vt:lpstr>
      <vt:lpstr>17a. Mezinárodní organizace</vt:lpstr>
      <vt:lpstr>17b. Dotace (pouze Aparát)</vt:lpstr>
      <vt:lpstr>18. volná tabulka - nevyplňovat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24. volná tabulka - nevyplňovat</vt:lpstr>
      <vt:lpstr>25. Ukrajina</vt:lpstr>
      <vt:lpstr>26. Programy</vt:lpstr>
      <vt:lpstr>27. Civilní mise</vt:lpstr>
      <vt:lpstr>28. Pracovní cesty</vt:lpstr>
      <vt:lpstr>29. Zahraniční pracovní cesty</vt:lpstr>
      <vt:lpstr>30. Zálohové platby</vt:lpstr>
      <vt:lpstr>31. Úspory</vt:lpstr>
      <vt:lpstr>32. Bezúplatné převody majetku</vt:lpstr>
      <vt:lpstr>33. Veřejné zakázky 300 mil. Kč</vt:lpstr>
      <vt:lpstr>'12. Rozlišovací znaky 2024'!Názvy_tisku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Polanová Ilona Bc.</cp:lastModifiedBy>
  <cp:lastPrinted>2025-02-06T07:05:17Z</cp:lastPrinted>
  <dcterms:created xsi:type="dcterms:W3CDTF">2015-06-05T18:19:34Z</dcterms:created>
  <dcterms:modified xsi:type="dcterms:W3CDTF">2025-02-06T07:05:21Z</dcterms:modified>
</cp:coreProperties>
</file>