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Polanova\Desktop\rozbor hospodaření\Rozbor hospodaření 2023\"/>
    </mc:Choice>
  </mc:AlternateContent>
  <bookViews>
    <workbookView xWindow="-120" yWindow="-120" windowWidth="34845" windowHeight="21840" tabRatio="841" firstSheet="14" activeTab="20"/>
  </bookViews>
  <sheets>
    <sheet name="Obsah + pokyny" sheetId="2" r:id="rId1"/>
    <sheet name="1. Zhodnocení plnění rozpočtu" sheetId="1" r:id="rId2"/>
    <sheet name="2. Přehled o plnění příjmů" sheetId="43" r:id="rId3"/>
    <sheet name="3. Nedaňové příjmy" sheetId="44" r:id="rId4"/>
    <sheet name="4. Vyhodnocení výdajů" sheetId="6" r:id="rId5"/>
    <sheet name="5. Běžné výdaje" sheetId="7" r:id="rId6"/>
    <sheet name="6. Vázání výdajů " sheetId="8" r:id="rId7"/>
    <sheet name="7. Mimorozpočtové zdroje" sheetId="9" r:id="rId8"/>
    <sheet name="8. Prostředky na platy a OPPP" sheetId="40" r:id="rId9"/>
    <sheet name="9. Průměrné platy" sheetId="41" r:id="rId10"/>
    <sheet name="10. Stavy zaměstnanců" sheetId="42" r:id="rId11"/>
    <sheet name="11. Stravování zaměstnanců" sheetId="13" r:id="rId12"/>
    <sheet name="12. Rozlišovací znaky 2023" sheetId="14" r:id="rId13"/>
    <sheet name="13. Bagatelní exekuce" sheetId="15" r:id="rId14"/>
    <sheet name="14. OI" sheetId="16" r:id="rId15"/>
    <sheet name="15. OBKŘ" sheetId="17" r:id="rId16"/>
    <sheet name="16. Zotavovny" sheetId="18" r:id="rId17"/>
    <sheet name="17a. Mezinárodní organizace" sheetId="39" r:id="rId18"/>
    <sheet name="17b. Dotace (pouze Aparát)" sheetId="19" r:id="rId19"/>
    <sheet name="18. CZ PRES" sheetId="20" r:id="rId20"/>
    <sheet name="19. Programové financování" sheetId="45" r:id="rId21"/>
    <sheet name="20. Největší investiční akce" sheetId="22" r:id="rId22"/>
    <sheet name="21. Projekty spolufinan.  EU_FM" sheetId="23" r:id="rId23"/>
    <sheet name="22.Výzkum, vývoj a inovace" sheetId="24" r:id="rId24"/>
    <sheet name="23. NNV" sheetId="25" r:id="rId25"/>
    <sheet name="24. COVID 19" sheetId="26" r:id="rId26"/>
    <sheet name="25. Ukrajina" sheetId="27" r:id="rId27"/>
    <sheet name="26. Programy" sheetId="28" r:id="rId28"/>
    <sheet name="27. Civilní mise" sheetId="29" r:id="rId29"/>
    <sheet name="28. Pracovní cesty" sheetId="30" r:id="rId30"/>
    <sheet name="29. Zahraniční pracovní cesty" sheetId="31" r:id="rId31"/>
    <sheet name="30. Zálohové platby" sheetId="32" r:id="rId32"/>
    <sheet name="31. Úspory" sheetId="33" r:id="rId33"/>
    <sheet name="32. Bezúplatné převody majetku" sheetId="34" r:id="rId34"/>
    <sheet name="33. Veřejné zakázky 300 mil. Kč" sheetId="35" r:id="rId35"/>
  </sheets>
  <definedNames>
    <definedName name="_xlnm._FilterDatabase" localSheetId="12" hidden="1">'12. Rozlišovací znaky 2023'!$A$4:$C$58</definedName>
    <definedName name="_xlnm.Print_Titles" localSheetId="12">'12. Rozlišovací znaky 2023'!$3:$4</definedName>
    <definedName name="_xlnm.Print_Area" localSheetId="16">'16. Zotavovny'!$A$1:$I$40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45" l="1"/>
  <c r="J6" i="25" l="1"/>
  <c r="K6" i="25"/>
  <c r="G6" i="25" s="1"/>
  <c r="G10" i="25"/>
  <c r="G9" i="25"/>
  <c r="G8" i="25"/>
  <c r="K11" i="25"/>
  <c r="G11" i="25" s="1"/>
  <c r="F7" i="33" l="1"/>
  <c r="F6" i="33"/>
  <c r="F5" i="33" l="1"/>
  <c r="E7" i="30" l="1"/>
  <c r="F7" i="30"/>
  <c r="F6" i="25" l="1"/>
  <c r="F11" i="25" s="1"/>
  <c r="E6" i="25"/>
  <c r="E11" i="25" s="1"/>
  <c r="D6" i="25"/>
  <c r="D11" i="25" s="1"/>
  <c r="C11" i="25"/>
  <c r="B11" i="25"/>
  <c r="C20" i="45"/>
  <c r="C19" i="45"/>
  <c r="C18" i="45"/>
  <c r="C17" i="45"/>
  <c r="B21" i="45"/>
  <c r="B11" i="45"/>
  <c r="B10" i="45"/>
  <c r="B9" i="45"/>
  <c r="B8" i="45"/>
  <c r="B7" i="45"/>
  <c r="G19" i="17"/>
  <c r="E19" i="17"/>
  <c r="D19" i="17"/>
  <c r="C19" i="17"/>
  <c r="B19" i="17"/>
  <c r="H18" i="17"/>
  <c r="F18" i="17"/>
  <c r="H17" i="17"/>
  <c r="F17" i="17"/>
  <c r="H16" i="17"/>
  <c r="F16" i="17"/>
  <c r="H15" i="17"/>
  <c r="F15" i="17"/>
  <c r="H14" i="17"/>
  <c r="F14" i="17"/>
  <c r="H13" i="17"/>
  <c r="F13" i="17"/>
  <c r="H12" i="17"/>
  <c r="F12" i="17"/>
  <c r="H11" i="17"/>
  <c r="F11" i="17"/>
  <c r="H10" i="17"/>
  <c r="F10" i="17"/>
  <c r="H9" i="17"/>
  <c r="F9" i="17"/>
  <c r="H8" i="17"/>
  <c r="F8" i="17"/>
  <c r="H7" i="17"/>
  <c r="F7" i="17"/>
  <c r="F8" i="16"/>
  <c r="F9" i="16"/>
  <c r="F10" i="16"/>
  <c r="F11" i="16"/>
  <c r="F12" i="16"/>
  <c r="F13" i="16"/>
  <c r="F14" i="16"/>
  <c r="F15" i="16"/>
  <c r="F16" i="16"/>
  <c r="G17" i="16"/>
  <c r="E17" i="16"/>
  <c r="D17" i="16"/>
  <c r="C17" i="16"/>
  <c r="B17" i="16"/>
  <c r="H16" i="16"/>
  <c r="H15" i="16"/>
  <c r="H14" i="16"/>
  <c r="H13" i="16"/>
  <c r="H12" i="16"/>
  <c r="H11" i="16"/>
  <c r="H10" i="16"/>
  <c r="H9" i="16"/>
  <c r="H8" i="16"/>
  <c r="H7" i="16"/>
  <c r="H17" i="16" s="1"/>
  <c r="F7" i="16"/>
  <c r="H19" i="17" l="1"/>
  <c r="F19" i="17"/>
  <c r="F17" i="16"/>
  <c r="E7" i="40"/>
  <c r="B10" i="8" l="1"/>
  <c r="H7" i="7" l="1"/>
  <c r="I16" i="7" l="1"/>
  <c r="H16" i="7"/>
  <c r="I27" i="7"/>
  <c r="H27" i="7"/>
  <c r="I26" i="7"/>
  <c r="H26" i="7"/>
  <c r="G26" i="7"/>
  <c r="F26" i="7"/>
  <c r="E26" i="7"/>
  <c r="C26" i="7"/>
  <c r="B26" i="7"/>
  <c r="I25" i="7"/>
  <c r="H25" i="7"/>
  <c r="I24" i="7"/>
  <c r="G24" i="7"/>
  <c r="F24" i="7"/>
  <c r="E24" i="7"/>
  <c r="D24" i="7"/>
  <c r="C24" i="7"/>
  <c r="B24" i="7"/>
  <c r="I23" i="7"/>
  <c r="I21" i="7" s="1"/>
  <c r="H23" i="7"/>
  <c r="H22" i="7"/>
  <c r="G21" i="7"/>
  <c r="F21" i="7"/>
  <c r="H21" i="7" s="1"/>
  <c r="E21" i="7"/>
  <c r="D21" i="7"/>
  <c r="C21" i="7"/>
  <c r="B21" i="7"/>
  <c r="I20" i="7"/>
  <c r="H20" i="7"/>
  <c r="I19" i="7"/>
  <c r="H19" i="7"/>
  <c r="I18" i="7"/>
  <c r="H18" i="7"/>
  <c r="I17" i="7"/>
  <c r="H17" i="7"/>
  <c r="I15" i="7"/>
  <c r="H15" i="7"/>
  <c r="I14" i="7"/>
  <c r="H14" i="7"/>
  <c r="G13" i="7"/>
  <c r="F13" i="7"/>
  <c r="E13" i="7"/>
  <c r="D13" i="7"/>
  <c r="C13" i="7"/>
  <c r="B13" i="7"/>
  <c r="H12" i="7"/>
  <c r="H11" i="7"/>
  <c r="H10" i="7"/>
  <c r="H9" i="7"/>
  <c r="I8" i="7"/>
  <c r="G8" i="7"/>
  <c r="F8" i="7"/>
  <c r="E8" i="7"/>
  <c r="D8" i="7"/>
  <c r="C8" i="7"/>
  <c r="B8" i="7"/>
  <c r="H10" i="6"/>
  <c r="H8" i="6" s="1"/>
  <c r="G16" i="6"/>
  <c r="G15" i="6"/>
  <c r="G14" i="6"/>
  <c r="G13" i="6"/>
  <c r="G12" i="6"/>
  <c r="C10" i="6"/>
  <c r="C8" i="6" s="1"/>
  <c r="D10" i="6"/>
  <c r="D8" i="6" s="1"/>
  <c r="E10" i="6"/>
  <c r="E8" i="6" s="1"/>
  <c r="F10" i="6"/>
  <c r="F8" i="6" s="1"/>
  <c r="B10" i="6"/>
  <c r="B8" i="6" s="1"/>
  <c r="G7" i="7" l="1"/>
  <c r="H24" i="7"/>
  <c r="I13" i="7"/>
  <c r="H13" i="7"/>
  <c r="F7" i="7"/>
  <c r="E7" i="7"/>
  <c r="I7" i="7"/>
  <c r="H8" i="7"/>
  <c r="D7" i="7"/>
  <c r="C7" i="7"/>
  <c r="B7" i="7"/>
  <c r="G8" i="6"/>
  <c r="G10" i="6"/>
  <c r="C26" i="44" l="1"/>
  <c r="D26" i="44"/>
  <c r="B26" i="44"/>
  <c r="F9" i="44"/>
  <c r="F11" i="44"/>
  <c r="F14" i="44"/>
  <c r="C15" i="44"/>
  <c r="D15" i="44"/>
  <c r="E15" i="44"/>
  <c r="B15" i="44"/>
  <c r="F8" i="44"/>
  <c r="B20" i="43"/>
  <c r="C11" i="43"/>
  <c r="D11" i="43"/>
  <c r="E11" i="43"/>
  <c r="F11" i="43" s="1"/>
  <c r="B11" i="43"/>
  <c r="F8" i="43"/>
  <c r="F7" i="43"/>
  <c r="F15" i="44" l="1"/>
  <c r="H9" i="1" l="1"/>
  <c r="G9" i="1"/>
  <c r="H8" i="1"/>
  <c r="G8" i="1"/>
  <c r="F7" i="1"/>
  <c r="E7" i="1"/>
  <c r="D7" i="1"/>
  <c r="C7" i="1"/>
  <c r="B7" i="1"/>
  <c r="H6" i="1"/>
  <c r="G6" i="1"/>
  <c r="H7" i="1" l="1"/>
  <c r="G7" i="1"/>
  <c r="J16" i="42"/>
  <c r="I16" i="42"/>
  <c r="F16" i="42"/>
  <c r="J15" i="42"/>
  <c r="I15" i="42"/>
  <c r="F15" i="42"/>
  <c r="J14" i="42"/>
  <c r="I14" i="42"/>
  <c r="F14" i="42"/>
  <c r="J13" i="42"/>
  <c r="I13" i="42"/>
  <c r="F13" i="42"/>
  <c r="J12" i="42"/>
  <c r="I12" i="42"/>
  <c r="F12" i="42"/>
  <c r="J11" i="42"/>
  <c r="I11" i="42"/>
  <c r="F11" i="42"/>
  <c r="J10" i="42"/>
  <c r="I10" i="42"/>
  <c r="F10" i="42"/>
  <c r="J9" i="42"/>
  <c r="I9" i="42"/>
  <c r="F9" i="42"/>
  <c r="J8" i="42"/>
  <c r="I8" i="42"/>
  <c r="F8" i="42"/>
  <c r="J7" i="42"/>
  <c r="I7" i="42"/>
  <c r="F7" i="42"/>
  <c r="I16" i="41"/>
  <c r="F16" i="41"/>
  <c r="I15" i="41"/>
  <c r="F15" i="41"/>
  <c r="I14" i="41"/>
  <c r="F14" i="41"/>
  <c r="I13" i="41"/>
  <c r="F13" i="41"/>
  <c r="I12" i="41"/>
  <c r="F12" i="41"/>
  <c r="I11" i="41"/>
  <c r="F11" i="41"/>
  <c r="I10" i="41"/>
  <c r="F10" i="41"/>
  <c r="I9" i="41"/>
  <c r="F9" i="41"/>
  <c r="I8" i="41"/>
  <c r="F8" i="41"/>
  <c r="I7" i="41"/>
  <c r="F7" i="41"/>
  <c r="H12" i="40"/>
  <c r="G12" i="40"/>
  <c r="F12" i="40"/>
  <c r="E12" i="40"/>
  <c r="E6" i="40" s="1"/>
  <c r="H7" i="40"/>
  <c r="G7" i="40"/>
  <c r="F7" i="40"/>
  <c r="J13" i="41" l="1"/>
  <c r="J9" i="41"/>
  <c r="J16" i="41"/>
  <c r="J15" i="41"/>
  <c r="J14" i="41"/>
  <c r="J8" i="41"/>
  <c r="H6" i="40"/>
  <c r="G6" i="40"/>
  <c r="F6" i="40"/>
  <c r="J10" i="41"/>
  <c r="J12" i="41"/>
  <c r="J7" i="41"/>
  <c r="J11" i="41"/>
  <c r="F39" i="27"/>
  <c r="F9" i="23" l="1"/>
  <c r="E9" i="23"/>
  <c r="D9" i="23"/>
  <c r="G8" i="23"/>
  <c r="G7" i="23"/>
  <c r="F8" i="22"/>
  <c r="F7" i="22"/>
  <c r="E21" i="15"/>
  <c r="D21" i="15"/>
  <c r="C21" i="15"/>
  <c r="B21" i="15"/>
  <c r="D59" i="14"/>
  <c r="D60" i="14"/>
  <c r="G9" i="23" l="1"/>
</calcChain>
</file>

<file path=xl/sharedStrings.xml><?xml version="1.0" encoding="utf-8"?>
<sst xmlns="http://schemas.openxmlformats.org/spreadsheetml/2006/main" count="820" uniqueCount="613">
  <si>
    <t>POKYNY</t>
  </si>
  <si>
    <t>Pokud není určeno jinak, tabulky vyplňte v tis. Kč.</t>
  </si>
  <si>
    <t>OBSAH</t>
  </si>
  <si>
    <t>Zhodnocení plnění rozpočtu</t>
  </si>
  <si>
    <t xml:space="preserve">1. </t>
  </si>
  <si>
    <t>Název tabulky</t>
  </si>
  <si>
    <t>V textové části pod bodem</t>
  </si>
  <si>
    <t>2.1.</t>
  </si>
  <si>
    <t xml:space="preserve">Ukazatel </t>
  </si>
  <si>
    <t>Skutečnost 20xx-1</t>
  </si>
  <si>
    <t>Schválený rozpočet 20xx</t>
  </si>
  <si>
    <t>Rozpočet po změnách 20xx</t>
  </si>
  <si>
    <t>Konečný rozpočet 20xx</t>
  </si>
  <si>
    <t>Skutečnost 20xx</t>
  </si>
  <si>
    <t>Plnění konečného rozpočtu v %</t>
  </si>
  <si>
    <t>Příjmy celkem</t>
  </si>
  <si>
    <t>Výdaje celkem</t>
  </si>
  <si>
    <t>běžné</t>
  </si>
  <si>
    <t>kapitálové</t>
  </si>
  <si>
    <t>2.</t>
  </si>
  <si>
    <t>Příjmy</t>
  </si>
  <si>
    <t>3.1.</t>
  </si>
  <si>
    <t>Příjmy - třída</t>
  </si>
  <si>
    <t>Skutečnost - rok předcházející hodnocenému roku</t>
  </si>
  <si>
    <t>Schválený rozpočet - hodnocený rok</t>
  </si>
  <si>
    <t xml:space="preserve"> Rozpočet po změnách - hodnocený rok</t>
  </si>
  <si>
    <t>Skutečnost - hodnocený rok</t>
  </si>
  <si>
    <t>Plnění k rozpočtu po změnách v %</t>
  </si>
  <si>
    <t>1. Daňové příjmy</t>
  </si>
  <si>
    <t>2. Nedaňové příjmy</t>
  </si>
  <si>
    <t>3. Kapitálové příjmy</t>
  </si>
  <si>
    <t>4. Přijaté transfery</t>
  </si>
  <si>
    <t>Celkem</t>
  </si>
  <si>
    <t>Přehled o plnění  příjmů</t>
  </si>
  <si>
    <r>
      <t>1.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scheme val="minor"/>
      </rPr>
      <t>čtvrtletí</t>
    </r>
  </si>
  <si>
    <r>
      <t>2.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scheme val="minor"/>
      </rPr>
      <t>čtvrtletí</t>
    </r>
  </si>
  <si>
    <r>
      <t>3.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scheme val="minor"/>
      </rPr>
      <t>čtvrtletí</t>
    </r>
  </si>
  <si>
    <r>
      <t>4.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scheme val="minor"/>
      </rPr>
      <t>čtvrtletí</t>
    </r>
  </si>
  <si>
    <t xml:space="preserve">3. </t>
  </si>
  <si>
    <t>Nedaňové příjmy</t>
  </si>
  <si>
    <t>3.2.2.</t>
  </si>
  <si>
    <t>Třída 2 - nedaňové příjmy</t>
  </si>
  <si>
    <t>Rozpočtová položka</t>
  </si>
  <si>
    <t>2212 - Příjmy ze sankčních plateb</t>
  </si>
  <si>
    <t xml:space="preserve">2324 - Přijaté nekapitálové příspěvky a náhrady </t>
  </si>
  <si>
    <t>Ostatní</t>
  </si>
  <si>
    <t>Celkem  příjmy - tř. 2</t>
  </si>
  <si>
    <t>Skutečnost</t>
  </si>
  <si>
    <t>Schválený rozpočet</t>
  </si>
  <si>
    <t>Rozpočet po změnách</t>
  </si>
  <si>
    <t>v tom:</t>
  </si>
  <si>
    <t>Běžné výdaje</t>
  </si>
  <si>
    <t>Platy a ostatní platby za provedenou práci*</t>
  </si>
  <si>
    <t>Povinné pojistné</t>
  </si>
  <si>
    <t>Převod FKSP</t>
  </si>
  <si>
    <t>Ostatní věcné výdaje</t>
  </si>
  <si>
    <t>Kapitálové výdaje</t>
  </si>
  <si>
    <t>*jedná se o podseskupení 501 a 502</t>
  </si>
  <si>
    <t>4.</t>
  </si>
  <si>
    <t>Vyhodnocení výdajů</t>
  </si>
  <si>
    <t>4.1.</t>
  </si>
  <si>
    <t>5.</t>
  </si>
  <si>
    <t>Seskupení, podseskupení</t>
  </si>
  <si>
    <t>v %</t>
  </si>
  <si>
    <t xml:space="preserve">501-Platy          </t>
  </si>
  <si>
    <t>502-Ostatní platby za provedenou práci</t>
  </si>
  <si>
    <t>503-Povinné pojistné placené zaměstnavatelem</t>
  </si>
  <si>
    <t>51 - Neinvest. nákupy a související výdaje</t>
  </si>
  <si>
    <t>513-Nákup materiálu</t>
  </si>
  <si>
    <t>514-Úroky a ostatní finanční výdaje</t>
  </si>
  <si>
    <t>515-Nákup vody, paliv a energie</t>
  </si>
  <si>
    <t>516-Nákup služeb</t>
  </si>
  <si>
    <t>517-Ostatní nákupy</t>
  </si>
  <si>
    <t xml:space="preserve">519-Výdaje související s neinv. nákupy      </t>
  </si>
  <si>
    <t>6.</t>
  </si>
  <si>
    <t>4.1.1.</t>
  </si>
  <si>
    <t xml:space="preserve">7. </t>
  </si>
  <si>
    <t>Mimorozpočtové zdroje</t>
  </si>
  <si>
    <t>4.1.2.</t>
  </si>
  <si>
    <t>Název OSS</t>
  </si>
  <si>
    <t>Částka vázání v Kč</t>
  </si>
  <si>
    <t>Rozpočtová položka, na které jsou prostředky vázány</t>
  </si>
  <si>
    <t>Důvod vázání</t>
  </si>
  <si>
    <t>Čerpaná částka v Kč</t>
  </si>
  <si>
    <t>Nečerpaná částka v Kč</t>
  </si>
  <si>
    <t>Zdroj (3100000/2100000)</t>
  </si>
  <si>
    <t>Využití prostředků</t>
  </si>
  <si>
    <t>Čerpaná částka v Kč</t>
  </si>
  <si>
    <t>CELKEM</t>
  </si>
  <si>
    <t>Z toho</t>
  </si>
  <si>
    <t>Z mimorozpočtového zdroje (31*)</t>
  </si>
  <si>
    <t>Z NNV (4*)</t>
  </si>
  <si>
    <t>Probační a mediační služba uvede využití finančních prostředků podle § 12, odst. 3 zákona č. 59/2017 Sb., o použití peněžních prostředků z majetkových trestních sankcí uložených v trestním řízení. Částky budou uvedeny v Kč.</t>
  </si>
  <si>
    <t>Prostředky na platy a OPPP</t>
  </si>
  <si>
    <t>8.</t>
  </si>
  <si>
    <t>9.</t>
  </si>
  <si>
    <t>Ukazatel</t>
  </si>
  <si>
    <t>Konečný rozpočet</t>
  </si>
  <si>
    <t>z toho:</t>
  </si>
  <si>
    <t>Platy (501)</t>
  </si>
  <si>
    <t>z toho</t>
  </si>
  <si>
    <t>Platy zaměstnanců v pracovním poměru vyjma zaměstnanců na služebních místech (položka 5011)</t>
  </si>
  <si>
    <t>Platy zaměstnanců bezpečnostních sborů a ozbrojených sil ve služebním poměru (položka 5012)</t>
  </si>
  <si>
    <t>Platy zaměstnanců na služebních místech podle zákona o státní službě (položka 5013)</t>
  </si>
  <si>
    <t>Platy zaměstnanců v pracovním poměru odvozované od platů ústavních činitelů (položka 5014)</t>
  </si>
  <si>
    <t>Ostatní platby za provedenou práci (502)</t>
  </si>
  <si>
    <t>Ostatní osobní výdaje (položka 5021)</t>
  </si>
  <si>
    <t>Platy soudců (položka 5022)</t>
  </si>
  <si>
    <t>Odstupné (položka 5024)</t>
  </si>
  <si>
    <t>Ostatní platby za provedenou práci jinde nezařazené (položka 5029)</t>
  </si>
  <si>
    <t>Kategorie</t>
  </si>
  <si>
    <t xml:space="preserve">Průměrný plat v Kč </t>
  </si>
  <si>
    <t>Zaměstnanci v pracovním poměru celkem (položka 5011)</t>
  </si>
  <si>
    <t>Asistenti soudců</t>
  </si>
  <si>
    <t>Analytici</t>
  </si>
  <si>
    <t>Justiční čekatelé/kandidáti</t>
  </si>
  <si>
    <t>Právní čekatelé</t>
  </si>
  <si>
    <t>Vyšší soudní úředníci</t>
  </si>
  <si>
    <t>Zaměstnanci bezpečnostních sborů a ozbrojených sil ve služebním poměru (položka 5012)</t>
  </si>
  <si>
    <t>Zaměstnanci na služebních místech podle zákona o státní službě (položka 5013)</t>
  </si>
  <si>
    <t>Zaměstnanci v pracovním poměru s platy odvozovanými od platů ústavních činitelů (položka 5014)</t>
  </si>
  <si>
    <t>Představitelé státní moci a některých orgánů (položka 5022)</t>
  </si>
  <si>
    <t>10.</t>
  </si>
  <si>
    <t>Stavy zaměstnanců</t>
  </si>
  <si>
    <t>11.</t>
  </si>
  <si>
    <t>Stravování zaměstnanců</t>
  </si>
  <si>
    <t>Rok 2022</t>
  </si>
  <si>
    <t>Příspěvek zaměstnance</t>
  </si>
  <si>
    <t>Příspěvek FKSP</t>
  </si>
  <si>
    <t>Příspěvek ze státního rozpočtu</t>
  </si>
  <si>
    <t>Typ stravování</t>
  </si>
  <si>
    <t>Kč /ks</t>
  </si>
  <si>
    <t>vzor</t>
  </si>
  <si>
    <t>stravenky</t>
  </si>
  <si>
    <t>Nominální hodnota (stravenky, stravenkový paušál, vlastní jídelna)</t>
  </si>
  <si>
    <t>Rok 2024</t>
  </si>
  <si>
    <t>Rok 2023</t>
  </si>
  <si>
    <t>Tabulka rozlišovacích znaků pro rok 2023</t>
  </si>
  <si>
    <t>ROZLIŠOVACÍ ZNAKY</t>
  </si>
  <si>
    <t>ROK</t>
  </si>
  <si>
    <t>NÁZEV</t>
  </si>
  <si>
    <t>C19</t>
  </si>
  <si>
    <t>COVID 19 - ochranné prostředky</t>
  </si>
  <si>
    <t>DETI</t>
  </si>
  <si>
    <t>Dětská skupina</t>
  </si>
  <si>
    <t>IV</t>
  </si>
  <si>
    <t>Individuální výdaje - 611101, 612101, 612201, 613001, 690101</t>
  </si>
  <si>
    <t>NÁHRADY</t>
  </si>
  <si>
    <t>Pojistné z náhrad mezd nad zákonný rámec - 50316, 50326</t>
  </si>
  <si>
    <t>PRES22</t>
  </si>
  <si>
    <t>Výdaje spojené s předsednictvím ČR v Radě EU v roce 2022</t>
  </si>
  <si>
    <t>TU</t>
  </si>
  <si>
    <t>Telefonní ústředny - 61226</t>
  </si>
  <si>
    <t>UA</t>
  </si>
  <si>
    <t>Ukrajina</t>
  </si>
  <si>
    <t>Náhrada ušlého výdělku přísedícím</t>
  </si>
  <si>
    <t>Paušální náhrada přísedícím</t>
  </si>
  <si>
    <t>Počítače</t>
  </si>
  <si>
    <t>Notebooky</t>
  </si>
  <si>
    <t>Tiskárny</t>
  </si>
  <si>
    <t>Nákup mobilních telefonů nebo jiných tel.přístrojů</t>
  </si>
  <si>
    <t>Tonery a spotřební materiál do tiskáren(mimo papír)</t>
  </si>
  <si>
    <t>Obálky</t>
  </si>
  <si>
    <t>Platby za pevné linky</t>
  </si>
  <si>
    <t>Platby za mobilní služby (hovorné, data apod.)</t>
  </si>
  <si>
    <t>Bankovní a směnárenské služby</t>
  </si>
  <si>
    <t>Služby pojišťoven (mimo povinného pojištění vozidel)</t>
  </si>
  <si>
    <t>Povinné pojištění vozidel</t>
  </si>
  <si>
    <t>Služby školení a vzdělávání - výpočetní technika</t>
  </si>
  <si>
    <t>Příspěvek na stravování</t>
  </si>
  <si>
    <t>Překladatelské a tlumočnické práce</t>
  </si>
  <si>
    <t>Dodavatelsky zajišťovaný úklid</t>
  </si>
  <si>
    <t>Praní a čištění prádla</t>
  </si>
  <si>
    <t>Poplatky za svoz odpadu</t>
  </si>
  <si>
    <t>Opravy a udržování nemovitostí - Hrubá stavba</t>
  </si>
  <si>
    <t>Opravy a udržování hardware</t>
  </si>
  <si>
    <t>Opravy a udžování motor.vozidel</t>
  </si>
  <si>
    <t>Cestovné tuzemské</t>
  </si>
  <si>
    <t>Cestovné zahraniční</t>
  </si>
  <si>
    <t>Mandatorní výdaje advokátů civil</t>
  </si>
  <si>
    <t>Mandatorní výdaje advokátů trest</t>
  </si>
  <si>
    <t>Mandatorní výdaje znalečné</t>
  </si>
  <si>
    <t>Mandatorní výdaje tlumočné</t>
  </si>
  <si>
    <t>Mandatorní výdaje notáři</t>
  </si>
  <si>
    <t>Mandatorní výdaje správci podniku</t>
  </si>
  <si>
    <t>Mandatorní výdaje správci konkurzní podstaty</t>
  </si>
  <si>
    <t>Mandatorní výdaje insolvenční správci</t>
  </si>
  <si>
    <t>Mandatorní výdaje likvidátor podniku</t>
  </si>
  <si>
    <t>Mandatorní výdaje exekutorům civil</t>
  </si>
  <si>
    <t>Mandatorní výdaje exekutorům trest</t>
  </si>
  <si>
    <t>exekuční soud - 30% paušální náhrada nákladů hrazená exekutorovi státem</t>
  </si>
  <si>
    <t>oprávněný - 30% paušální náhrada nákladů hrazená exekutorovi státem</t>
  </si>
  <si>
    <t>Poskytnuté neinvestiční příspěvky a náhrady - škody</t>
  </si>
  <si>
    <t>Náhrady za pracovní úrazy a bolestné</t>
  </si>
  <si>
    <t>Svědci justiční část</t>
  </si>
  <si>
    <t>Cestovné tuzemské - soudci</t>
  </si>
  <si>
    <t>Cestovné zahraniční - soudci</t>
  </si>
  <si>
    <t>Paušální náhrady soudcům</t>
  </si>
  <si>
    <t>Státní zástupci - náhrady mezd</t>
  </si>
  <si>
    <t>Soudci - náhrady mezd</t>
  </si>
  <si>
    <t xml:space="preserve">Mandatorní výdaje celkem </t>
  </si>
  <si>
    <t>Cestovné celkem</t>
  </si>
  <si>
    <t>Okresní/obvodní soudy</t>
  </si>
  <si>
    <t>Komentář</t>
  </si>
  <si>
    <t>Počet</t>
  </si>
  <si>
    <t>v Kč</t>
  </si>
  <si>
    <t>Celkem meziúroveň</t>
  </si>
  <si>
    <t>PROPLACENÉ bagatelní exekuce k 31. 12. 2023</t>
  </si>
  <si>
    <t>Přehled počtu a čerpání bagatelních exekucí na okresní/obvodních soudech k 31. 12. 2023</t>
  </si>
  <si>
    <t>NEPROPLACENÉ bagatelní exekuce k 31.12.2023</t>
  </si>
  <si>
    <t>12.</t>
  </si>
  <si>
    <t>Rozlišovací znaky 2023</t>
  </si>
  <si>
    <t>13.</t>
  </si>
  <si>
    <t>Bagatelní exekuce</t>
  </si>
  <si>
    <t>14.</t>
  </si>
  <si>
    <t>15.</t>
  </si>
  <si>
    <t>OI</t>
  </si>
  <si>
    <t>OBKŘ</t>
  </si>
  <si>
    <t>Skutečnost 20XX-1</t>
  </si>
  <si>
    <t>schválený</t>
  </si>
  <si>
    <t>upravený</t>
  </si>
  <si>
    <t>konečný</t>
  </si>
  <si>
    <t>skutečnost</t>
  </si>
  <si>
    <t>Rozbor OI v Kč</t>
  </si>
  <si>
    <t>Rozbor OBKŘ v Kč</t>
  </si>
  <si>
    <t>Příspěvková organizace</t>
  </si>
  <si>
    <t>Čerpání 20xx</t>
  </si>
  <si>
    <t>Hlavní činnost 20xx</t>
  </si>
  <si>
    <t>Jiná činnost 20xx</t>
  </si>
  <si>
    <t>Výsledek hospodaření 20xx</t>
  </si>
  <si>
    <t>Výsledek hospodaření 20xx-1</t>
  </si>
  <si>
    <t>16.</t>
  </si>
  <si>
    <t>Zotavovny</t>
  </si>
  <si>
    <t>Hlavní činnost</t>
  </si>
  <si>
    <t>Jiná činnost</t>
  </si>
  <si>
    <t>Schválený rozpočet (v tis. Kč)</t>
  </si>
  <si>
    <r>
      <t>Rozpočet po změnách</t>
    </r>
    <r>
      <rPr>
        <sz val="11"/>
        <color rgb="FF000000"/>
        <rFont val="Times New Roman"/>
        <family val="1"/>
        <charset val="238"/>
      </rPr>
      <t xml:space="preserve"> </t>
    </r>
    <r>
      <rPr>
        <b/>
        <sz val="11"/>
        <color rgb="FF000000"/>
        <rFont val="Times New Roman"/>
        <family val="1"/>
        <charset val="238"/>
      </rPr>
      <t>(v tis. Kč)</t>
    </r>
  </si>
  <si>
    <t>Skutečnost v tis. Kč</t>
  </si>
  <si>
    <t>Limit počtu zaměstnanců</t>
  </si>
  <si>
    <t>Platy</t>
  </si>
  <si>
    <t>OON</t>
  </si>
  <si>
    <t>Peněžní fond</t>
  </si>
  <si>
    <t xml:space="preserve">Rezervní </t>
  </si>
  <si>
    <t>Reprodukce majetku</t>
  </si>
  <si>
    <t>Odměn</t>
  </si>
  <si>
    <t>FKSP</t>
  </si>
  <si>
    <t>Přehled účetních stavů peněžních fondů k 31. 12. 20xx v Kč</t>
  </si>
  <si>
    <t>Organizace (žadatel)</t>
  </si>
  <si>
    <t>Název projektu</t>
  </si>
  <si>
    <t>Schválená výše dotace v tis. Kč</t>
  </si>
  <si>
    <t>Poskytnuto včetně vratek v tis.  Kč</t>
  </si>
  <si>
    <t>Nevyčerpáno v tis. Kč</t>
  </si>
  <si>
    <t xml:space="preserve">18. </t>
  </si>
  <si>
    <t xml:space="preserve">19. </t>
  </si>
  <si>
    <t xml:space="preserve">20. </t>
  </si>
  <si>
    <t xml:space="preserve">21. </t>
  </si>
  <si>
    <t xml:space="preserve">22. </t>
  </si>
  <si>
    <t xml:space="preserve">23. </t>
  </si>
  <si>
    <t xml:space="preserve">24. </t>
  </si>
  <si>
    <t>Dotace (pouze Aparát)</t>
  </si>
  <si>
    <t>Název pořádané akce</t>
  </si>
  <si>
    <t>z toho refundace</t>
  </si>
  <si>
    <t>Využití prostředků (počet lidí, na co byly prostředky využity např. pohoštění, pronájem apod.)</t>
  </si>
  <si>
    <t>Přínos akce</t>
  </si>
  <si>
    <t>CZ PRES 2023</t>
  </si>
  <si>
    <t>CZ PRES</t>
  </si>
  <si>
    <t>Z toho:</t>
  </si>
  <si>
    <t>Investiční výdaje</t>
  </si>
  <si>
    <t>Neinvestiční výdaje</t>
  </si>
  <si>
    <t xml:space="preserve">Schválený rozpočet </t>
  </si>
  <si>
    <t xml:space="preserve">Konečný rozpočet </t>
  </si>
  <si>
    <t xml:space="preserve">Skutečnost vč. NNV a mimorozp. zdrojů </t>
  </si>
  <si>
    <t xml:space="preserve">Čerpání NNV </t>
  </si>
  <si>
    <t>Čtvrtletí</t>
  </si>
  <si>
    <t>v tis.  Kč</t>
  </si>
  <si>
    <t>Plnění v %</t>
  </si>
  <si>
    <r>
      <t>1.</t>
    </r>
    <r>
      <rPr>
        <sz val="7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  <scheme val="minor"/>
      </rPr>
      <t>čtvrtletí</t>
    </r>
  </si>
  <si>
    <r>
      <t>2.</t>
    </r>
    <r>
      <rPr>
        <sz val="7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  <scheme val="minor"/>
      </rPr>
      <t>čtvrtletí</t>
    </r>
  </si>
  <si>
    <r>
      <t>3.</t>
    </r>
    <r>
      <rPr>
        <sz val="7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  <scheme val="minor"/>
      </rPr>
      <t>čtvrtletí</t>
    </r>
  </si>
  <si>
    <r>
      <t>4.</t>
    </r>
    <r>
      <rPr>
        <sz val="7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  <scheme val="minor"/>
      </rPr>
      <t>čtvrtletí</t>
    </r>
  </si>
  <si>
    <t>Čerpání výdajů na programové financování po jednotlivých čtvrtletích</t>
  </si>
  <si>
    <t>Čerpání výdajů na programové financování za poslední 4 roky</t>
  </si>
  <si>
    <t>Programové financování</t>
  </si>
  <si>
    <t>č. akce</t>
  </si>
  <si>
    <t>název akce</t>
  </si>
  <si>
    <t xml:space="preserve">celkové výdaje akce </t>
  </si>
  <si>
    <t>důvod nečerpání</t>
  </si>
  <si>
    <t xml:space="preserve">konečný rozpočet             </t>
  </si>
  <si>
    <t xml:space="preserve">skutečnost            </t>
  </si>
  <si>
    <t xml:space="preserve">nečerpáno              </t>
  </si>
  <si>
    <t>Největší investiční akce</t>
  </si>
  <si>
    <t>Největší investiční akce (v tis. Kč na 2 desetinná místa)</t>
  </si>
  <si>
    <t>č. projektu</t>
  </si>
  <si>
    <t>název projektu</t>
  </si>
  <si>
    <t>Podíl</t>
  </si>
  <si>
    <t>celkové výdaje projektu</t>
  </si>
  <si>
    <t>SR</t>
  </si>
  <si>
    <t>EU/FM</t>
  </si>
  <si>
    <t>celkem</t>
  </si>
  <si>
    <t>Projekty spolufinancované z EU_FM (v tis. Kč na 2 desetinná místa)</t>
  </si>
  <si>
    <t>Projekty spolufinan. EU_FM</t>
  </si>
  <si>
    <t xml:space="preserve">25. </t>
  </si>
  <si>
    <t xml:space="preserve">26. </t>
  </si>
  <si>
    <t xml:space="preserve">27. </t>
  </si>
  <si>
    <t xml:space="preserve">28. </t>
  </si>
  <si>
    <t xml:space="preserve">29. </t>
  </si>
  <si>
    <t xml:space="preserve">30. </t>
  </si>
  <si>
    <t>Podpora</t>
  </si>
  <si>
    <t>Částka v Kč</t>
  </si>
  <si>
    <t>Institucionální celkem</t>
  </si>
  <si>
    <t>Ministerstvo vnitra</t>
  </si>
  <si>
    <t>Rozpočet IKSP</t>
  </si>
  <si>
    <t>Účelová celkem</t>
  </si>
  <si>
    <t>Technologická agentura ČR</t>
  </si>
  <si>
    <t>Výzkum, vývoj a inovace (IKSP)</t>
  </si>
  <si>
    <t>Výdaje na výzkum, vývoj a inovace</t>
  </si>
  <si>
    <t>platy zaměstnanců vč. pojistného a FKSP</t>
  </si>
  <si>
    <t>ostatní věcné výdaje</t>
  </si>
  <si>
    <t>Vývoj výdajů na výzkum, vývoj a inovace</t>
  </si>
  <si>
    <t>Rozpočet výdajů na vědu výzkum a inovace v tis. Kč</t>
  </si>
  <si>
    <t>Rozpočet po změnách 20XX</t>
  </si>
  <si>
    <t>Konečný rozpočet 20XX</t>
  </si>
  <si>
    <t>Skutečnost 20XX</t>
  </si>
  <si>
    <t>Institucionální</t>
  </si>
  <si>
    <t xml:space="preserve">   platy a OPPP</t>
  </si>
  <si>
    <t xml:space="preserve">   programové fin.</t>
  </si>
  <si>
    <t>Účelová podpora</t>
  </si>
  <si>
    <t>NNV</t>
  </si>
  <si>
    <t>Ukončení NNV podle § 47 odst. 6 písm. b) až e)</t>
  </si>
  <si>
    <t>Zapojené NNV v roce 20xx – z toho:</t>
  </si>
  <si>
    <t>Profilující výdaje</t>
  </si>
  <si>
    <t>platy a ostatní platby za provedenou práci</t>
  </si>
  <si>
    <t>programové financování</t>
  </si>
  <si>
    <t>Neprofilující výdaje</t>
  </si>
  <si>
    <t>*Stav k 1.1.20xx+1 získáte: Konečný rozpočet 20xx - Skutečnost 20xx + Nečerpané NNV k 31.12.20xx</t>
  </si>
  <si>
    <t>Stav nároků z nespotřebovaných výdajů k 31. 12. 2023 (v tis. Kč)</t>
  </si>
  <si>
    <t>Důvod nedočerpání</t>
  </si>
  <si>
    <t>Zdroj</t>
  </si>
  <si>
    <t>Hodnota ukončených nároků</t>
  </si>
  <si>
    <t>Projekt</t>
  </si>
  <si>
    <t>Důvod ukončení</t>
  </si>
  <si>
    <t>Skutečnost 2022</t>
  </si>
  <si>
    <t>Skutečnost 2023</t>
  </si>
  <si>
    <t>COVID 19</t>
  </si>
  <si>
    <t>Celkový výsledek</t>
  </si>
  <si>
    <t>Vývoj účelových prostředků na celostátní programy (v tis. Kč na 2 desetinná místa)
Jedná se např. o Program protidrogové politiky, Program sociální prevence a prevence kriminality, celostátní zdravotnické programy apod.</t>
  </si>
  <si>
    <t>Programy</t>
  </si>
  <si>
    <t>počet vyslaných expertů</t>
  </si>
  <si>
    <t>období vyslání v daném roce</t>
  </si>
  <si>
    <t>z VPS (pod účelem)</t>
  </si>
  <si>
    <t>Přehled čerpání prostředků na civilní mise</t>
  </si>
  <si>
    <t>Civilní mise</t>
  </si>
  <si>
    <t>Pracovní cesty</t>
  </si>
  <si>
    <t>Cestovné</t>
  </si>
  <si>
    <t>Rozlišovací znak</t>
  </si>
  <si>
    <t>Tuzemské</t>
  </si>
  <si>
    <t>Zahraniční</t>
  </si>
  <si>
    <t>Výdaje na pracovní cesty (tuzemské i zahraniční) v tis. Kč na 2 desetinná místa</t>
  </si>
  <si>
    <t>Celkový počet zahraničních cest *</t>
  </si>
  <si>
    <t>Celková výše finančních prostředků</t>
  </si>
  <si>
    <t>z toho refundováno</t>
  </si>
  <si>
    <t>Objem prostředků na zahraniční pracovní cesty v Kč</t>
  </si>
  <si>
    <t>Zahraniční pracovní cesty</t>
  </si>
  <si>
    <t>Počet cest</t>
  </si>
  <si>
    <t>destinace</t>
  </si>
  <si>
    <t>Přínos</t>
  </si>
  <si>
    <t>Přehled zahraničních pracovních cest</t>
  </si>
  <si>
    <t>Objem prostředků v Kč</t>
  </si>
  <si>
    <t>Název akce</t>
  </si>
  <si>
    <t xml:space="preserve">Poznámky </t>
  </si>
  <si>
    <t>OSS</t>
  </si>
  <si>
    <t>Identifikace platby*</t>
  </si>
  <si>
    <t>Dodavatel</t>
  </si>
  <si>
    <t>Důvod platby</t>
  </si>
  <si>
    <t>Částka v tis. Kč</t>
  </si>
  <si>
    <t>* např. číslo účetního dokladu</t>
  </si>
  <si>
    <t>Zálohy investičního charakteru</t>
  </si>
  <si>
    <t>Zálohy neinvestičního charakteru</t>
  </si>
  <si>
    <t>Zálohové platby</t>
  </si>
  <si>
    <t>popis</t>
  </si>
  <si>
    <t>úspora (finanční, jiná)</t>
  </si>
  <si>
    <t>Tabulka pro úspory</t>
  </si>
  <si>
    <t>Podseskupení / rozpočtová položka</t>
  </si>
  <si>
    <t xml:space="preserve">31. </t>
  </si>
  <si>
    <t xml:space="preserve">32. </t>
  </si>
  <si>
    <t>Úspory</t>
  </si>
  <si>
    <t>Bezúplatné převody majetku</t>
  </si>
  <si>
    <t>Nabytí majetku</t>
  </si>
  <si>
    <t>Pozbytí majetku</t>
  </si>
  <si>
    <t xml:space="preserve">33. </t>
  </si>
  <si>
    <t>Veřejné zakázky 300 mil. Kč</t>
  </si>
  <si>
    <t>Evidenční číslo VZ dle Věstníku veřejných zakázek</t>
  </si>
  <si>
    <t>ID smlouvy dle Registru smluv</t>
  </si>
  <si>
    <t>Nabídková cena</t>
  </si>
  <si>
    <t>Doba trvání smlouvy</t>
  </si>
  <si>
    <t>Čerpáno v roce 20xx v tis. Kč</t>
  </si>
  <si>
    <t>Veřejné zakázky o předpokládané hodnotě nejméně 300 mil. Kč</t>
  </si>
  <si>
    <t>Zhodnocení plnění rozpočtu v tis. Kč na 2 desetinná místa</t>
  </si>
  <si>
    <t>Přehled o plnění celkových příjmů v tis. Kč na 2 desetinná místa</t>
  </si>
  <si>
    <t>Čtvrtletní srovnání příjmů 
(v tis. Kč na 2 desetinná místa)</t>
  </si>
  <si>
    <t>Přehled plnění nedaňových příjmů dle podseskupení položek
 (v tis. Kč na 2 desetinná místa)</t>
  </si>
  <si>
    <t>Vyhodnocení výdajů
(v tis. Kč na 2 desetinná místa)</t>
  </si>
  <si>
    <t>Přehled čerpání běžných výdajů dle seskupení a podseskupení položek (po odpočtu výdajů EDS/SMVS)
(v tis. Kč na 2 desetinná místa)</t>
  </si>
  <si>
    <t>Prostředky na platy a ostatní platby za provedenou práci
(v tis. Kč na 2 desetinná místa)</t>
  </si>
  <si>
    <t>stravenková karta</t>
  </si>
  <si>
    <t>Neinvestiční příspěvek na zajištění hlavní činnosti v roce 20xx
( v tis. Kč na 2 desetinná místa)</t>
  </si>
  <si>
    <t>Přehled o výsledku hospodaření příspěvkových organizací v roce 20xx
(v tis. Kč na 2 desetinná místa)</t>
  </si>
  <si>
    <t>Přehled o výnosech jednotlivých příspěvkových organizací v roce 20xx
(v tis. Kč na 2 desetinná místa)</t>
  </si>
  <si>
    <t>Přehled o nákladech jednotlivých příspěvkových organizací v roce 20xx
(v tis. Kč na 2 desetinná místa)</t>
  </si>
  <si>
    <t>Přehled o rozpisu schváleného rozpočtu výdajů na platy a ostatní platby za provedenou práci (mzdových nákladů) v hlavní činnosti, o jeho úpravách a skutečném čerpání v roce 20xx
(v tis. Kč na 2 desetinná místa)</t>
  </si>
  <si>
    <t>Čerpání a vývoj transferů poskytnutých neziskovým a podobých organizacím (pouze Aparát MSp)</t>
  </si>
  <si>
    <t>výdaje na jejich výslání 
(celkem)</t>
  </si>
  <si>
    <t>z rozpočtu dané OSS</t>
  </si>
  <si>
    <t>*Celkový počet cest bude odpovídat rozpisu v listu 29. zahraniční pracovní cesty, kde bude uveden rozpad podle destinací vč. komentáře k účelu a přínosu cest.</t>
  </si>
  <si>
    <t>Název OSS (finčnaní místo)</t>
  </si>
  <si>
    <t>Název programu/věcná náplň opatření/specifikace pomoci či výdaje</t>
  </si>
  <si>
    <t>Položka rozpočtové skladby (4místný kod)</t>
  </si>
  <si>
    <t>Položka rozpočtové skladby (název)</t>
  </si>
  <si>
    <t>Skutečnost roku 2023
 v tis. Kč</t>
  </si>
  <si>
    <t>Dopady opatření souvisejících s řešením epidemie COVID-19 na výdaje státního rozpočtu v  roce 2023</t>
  </si>
  <si>
    <t>Oblast úspory</t>
  </si>
  <si>
    <t>Název mezinárodní organizace</t>
  </si>
  <si>
    <t>Zkratka organizace</t>
  </si>
  <si>
    <t xml:space="preserve">Výše pravidelného příspěvku </t>
  </si>
  <si>
    <t>Výše jednorázového příspěvku</t>
  </si>
  <si>
    <t>v cizí měně (včetně uvedení zkratky cizí měny)</t>
  </si>
  <si>
    <t xml:space="preserve">Platby do zahraničí (seskupení 55) </t>
  </si>
  <si>
    <t>17a.</t>
  </si>
  <si>
    <t>17b.</t>
  </si>
  <si>
    <t>Mezinárodní organizace</t>
  </si>
  <si>
    <t>4.12.</t>
  </si>
  <si>
    <t>4.2. A)</t>
  </si>
  <si>
    <t>4.2. B)</t>
  </si>
  <si>
    <t>4.4.</t>
  </si>
  <si>
    <t>4.6.</t>
  </si>
  <si>
    <t>4.7.</t>
  </si>
  <si>
    <t>4.11.</t>
  </si>
  <si>
    <t>4.14.</t>
  </si>
  <si>
    <t>4.15.</t>
  </si>
  <si>
    <t>4.21.</t>
  </si>
  <si>
    <t>7.</t>
  </si>
  <si>
    <t>Skutečnost k 31. 12. 2023 v Kč (celkem)</t>
  </si>
  <si>
    <t>Platy zaměstnanců a ost. platby za provedenou práci</t>
  </si>
  <si>
    <t>Odbytné (položka 5025)</t>
  </si>
  <si>
    <t>Odchodné (položka 5026)</t>
  </si>
  <si>
    <t>Kázeňské odměny (položka 5028)</t>
  </si>
  <si>
    <t>Průměrné platy</t>
  </si>
  <si>
    <t>Srovnání průměrného platu %</t>
  </si>
  <si>
    <t>Skutečný průměrný přepočtený počet zaměstnanců za celý rok na 2 des. místa</t>
  </si>
  <si>
    <t>Skutečné čerpání prostředků na platy k 31. 12.  v Kč</t>
  </si>
  <si>
    <t>Skutečné čerpání prostředků na platy k 31. 12. v Kč</t>
  </si>
  <si>
    <t>Představitelé státní moci a některých orgánů
(položka 5022)</t>
  </si>
  <si>
    <t>Počty zaměstnanců, soudců, státních zástupců, příslušníků a státních zaměstnanců (bez MD)</t>
  </si>
  <si>
    <t>Meziroční rozdíl skutečných průměrných přepočtených počtů</t>
  </si>
  <si>
    <t>Plánovaný počet zaměstnanců po změnách v ročním průměru na 2 des. místa</t>
  </si>
  <si>
    <t>Neobsazenost</t>
  </si>
  <si>
    <t>Plnění příjmů ze soudních poplatků v tis. Kč na 2 desetinná místa</t>
  </si>
  <si>
    <t>1362 - soudní poplatky</t>
  </si>
  <si>
    <t>211 - Příjmy z vl. činnosti</t>
  </si>
  <si>
    <t>213 - Příjmy z pronájmu</t>
  </si>
  <si>
    <t>214 - Příjmy z úroků a kurz. Rozdlů</t>
  </si>
  <si>
    <t>221 - Přijaté sankční platby</t>
  </si>
  <si>
    <t>222 - Přijaté vratky transferů</t>
  </si>
  <si>
    <t>231 - Příjmy z prodeje krát. a DDM</t>
  </si>
  <si>
    <t>232 - Ostatní nedaňové příjmy</t>
  </si>
  <si>
    <t>Nejvýznamnější položky tř. 2, jejich plnění a porovnání s plněním v předcházejících letech
(v tis. Kč na 2 desetinná místa)</t>
  </si>
  <si>
    <t xml:space="preserve">Skutečnost                                    </t>
  </si>
  <si>
    <t xml:space="preserve">Skutečnost                                       </t>
  </si>
  <si>
    <t>Do tabulky se uvedou 2 největší příjmové položky a zbytek se započítá do řádku Ostatní.</t>
  </si>
  <si>
    <t xml:space="preserve"> Výdaje </t>
  </si>
  <si>
    <t>Výdaje programového financování *)</t>
  </si>
  <si>
    <t>skutečnost vč. NNV</t>
  </si>
  <si>
    <t>*) u krajských soudů a městského soudu bude uveden souhrnný údaj za celý kraj/město</t>
  </si>
  <si>
    <t>Vázání výdajů včetně EDS/SMVS v Kč</t>
  </si>
  <si>
    <t>Vázání výdajů</t>
  </si>
  <si>
    <t>4.5.</t>
  </si>
  <si>
    <t>4.5. bod 1</t>
  </si>
  <si>
    <t>4.10.</t>
  </si>
  <si>
    <t>4.13.</t>
  </si>
  <si>
    <t>4.14.3.</t>
  </si>
  <si>
    <t>4.14.4.</t>
  </si>
  <si>
    <t>4.16., 4.14.2.</t>
  </si>
  <si>
    <t>4.17.1.</t>
  </si>
  <si>
    <t>4.17.2.</t>
  </si>
  <si>
    <t>4.18.</t>
  </si>
  <si>
    <t>4.19.1.</t>
  </si>
  <si>
    <t>4.20.</t>
  </si>
  <si>
    <t>Číslo tabulky</t>
  </si>
  <si>
    <t>TABULKOVÁ ČÁST</t>
  </si>
  <si>
    <t>1. Zhodnocení plnění rozpočtu</t>
  </si>
  <si>
    <t>2. Přehled o plnění příjmů</t>
  </si>
  <si>
    <t>3. Nedaňové příjmy</t>
  </si>
  <si>
    <t>4. Vyhodnocení výdajů</t>
  </si>
  <si>
    <t>5. Běžné výdaje</t>
  </si>
  <si>
    <t xml:space="preserve">6. Vázání výdajů </t>
  </si>
  <si>
    <t>7. Mimorozpočtové zdroje</t>
  </si>
  <si>
    <t>8. Prostředky na platy a OPPP</t>
  </si>
  <si>
    <t>9. Průměrné platy</t>
  </si>
  <si>
    <t>10. Stavy zaměstnanců</t>
  </si>
  <si>
    <t>11. Stravování zaměstnanců</t>
  </si>
  <si>
    <t>12. Rozlišovací znaky 2023</t>
  </si>
  <si>
    <t>13. Bagatelní exekuce</t>
  </si>
  <si>
    <t>14. OI</t>
  </si>
  <si>
    <t>15. OBKŘ</t>
  </si>
  <si>
    <t>16. Zotavovny</t>
  </si>
  <si>
    <t>17a. Mezinárodní organizace</t>
  </si>
  <si>
    <t>17b. Dotace (pouze Aparát)</t>
  </si>
  <si>
    <t>18. CZ PRES</t>
  </si>
  <si>
    <t>19. Programové financování</t>
  </si>
  <si>
    <t>20. Největší investiční akce</t>
  </si>
  <si>
    <t>21. Projekty spolufinan.  EU_FM</t>
  </si>
  <si>
    <t>22.Výzkum, vývoj a inovace (vyplňuje IKSP)</t>
  </si>
  <si>
    <t>23. NNV</t>
  </si>
  <si>
    <t>24. COVID 19</t>
  </si>
  <si>
    <t>Dopady válečného konfliktu na Ukrajině na výdaje státního rozpočtu (včetně státních fondů a příspěvkových organizací) v roce 2023 (tis. Kč)</t>
  </si>
  <si>
    <t>25. Ukrajina</t>
  </si>
  <si>
    <t>26. Programy</t>
  </si>
  <si>
    <t>27. Civilní mise</t>
  </si>
  <si>
    <t>28. Pracovní cesty</t>
  </si>
  <si>
    <t>29. Zahraniční pracovní cesty</t>
  </si>
  <si>
    <t>30. Zálohové platby</t>
  </si>
  <si>
    <t>31. Úspory</t>
  </si>
  <si>
    <t>32. Bezúplatné převody majetku</t>
  </si>
  <si>
    <t>33. Veřejné zakázky 300 mil. Kč</t>
  </si>
  <si>
    <t>převod od</t>
  </si>
  <si>
    <t>majetek</t>
  </si>
  <si>
    <t>převod na</t>
  </si>
  <si>
    <t>hodnota v Kč</t>
  </si>
  <si>
    <t>č. smlouvy</t>
  </si>
  <si>
    <t>Schválený rozpočet 2023</t>
  </si>
  <si>
    <t>Rozpočet po změnách 2023</t>
  </si>
  <si>
    <t>Konečný rozpočet 2023</t>
  </si>
  <si>
    <t>Index skutečnosti 2023/2022</t>
  </si>
  <si>
    <t>Zapojené prostředky NNV v roce 2023</t>
  </si>
  <si>
    <t>Skutečné čerpání 2023</t>
  </si>
  <si>
    <t xml:space="preserve">Sk/KR </t>
  </si>
  <si>
    <t xml:space="preserve">5-   Běžné výdaje celkem             </t>
  </si>
  <si>
    <t xml:space="preserve">50- Výdaje na platy  OOV a pojistné                                                              </t>
  </si>
  <si>
    <t>504-Výdaje za odměna za užití duševního vlastnicví</t>
  </si>
  <si>
    <t>512-Výdaje na některé úpravy hmotných věcí…</t>
  </si>
  <si>
    <t>53 - Neinv. transfery veřejnopr. subj. a mezi peněž. fondy téhož subj. a platby daní</t>
  </si>
  <si>
    <t>534-Neinvestiční převody vlastním fondům a ve vztahu k útvarůmd plné právní subjektivity</t>
  </si>
  <si>
    <t>536-Ost. Neinvest. transfery jiným veř. rozpočtům, platby daní a další povinné platby</t>
  </si>
  <si>
    <t>54 - Neinvestiční transfery obyvatelstvu</t>
  </si>
  <si>
    <t>542-Náhrady placené obyvatelstvu</t>
  </si>
  <si>
    <t>59 - Ostatní neinvestiční výdaje</t>
  </si>
  <si>
    <t>590-Ostatní neinvestiční výdaje</t>
  </si>
  <si>
    <t>Krajský soud v Plzni</t>
  </si>
  <si>
    <t>Vázání za neobsazená místa</t>
  </si>
  <si>
    <t xml:space="preserve">Skutečnost k 31.12.2023 </t>
  </si>
  <si>
    <t>sleva poskytnutá dodavatelem 3,45 Kč</t>
  </si>
  <si>
    <t>Zapojené NNV v roce 2023</t>
  </si>
  <si>
    <t>Rozpočet 2023 v Kč</t>
  </si>
  <si>
    <t>Porovnání skutečností
 (2023 a 2022)</t>
  </si>
  <si>
    <t>Porovnání skutečností (2023 a 2022)</t>
  </si>
  <si>
    <t>Uvedná tabulka se Krajského soudu v Plzni netýká.</t>
  </si>
  <si>
    <t>CZ,05.5.18/0.0/0.0/17_070/0006780</t>
  </si>
  <si>
    <t>Snížení spotřeby energií v budově Krajského soudu v Plzni, sady 5. května 2396/11 a Snížení spotřeby energií v budově Krajského soudu v Plzni, Veleslavínova 21/40</t>
  </si>
  <si>
    <t>Viz oddíl 4.9 Projekty spolufinancované z EU/FM a bod 4.10.2.1 Nedokončené akce programového financování - důvody nedokončení akcí a vzniku NNV - 136V115200 0124 - KS Plzeň - snížení spotřeby energií</t>
  </si>
  <si>
    <t>Hodnocení výdajů programového financování za rok 2023 v tis. Kč na 2 desetinná místa</t>
  </si>
  <si>
    <t>Skutečnost v roce 2023</t>
  </si>
  <si>
    <t>Počáteční stav k 1.1.2023</t>
  </si>
  <si>
    <t>Nezapojené NNV k 31.12.2023</t>
  </si>
  <si>
    <t>Skutečné čerpání k 31.12.2023</t>
  </si>
  <si>
    <t>Nečerpané, zapojené NNV k 31.12.2023</t>
  </si>
  <si>
    <t>Stav k 1.1.2024</t>
  </si>
  <si>
    <t>136V11500 0124</t>
  </si>
  <si>
    <t>snížení spotřeby energií v budovách KS v Plzni" v roce 2022</t>
  </si>
  <si>
    <t>Viz oddíl 4.14.3. Největší investiční akce programového financování - 136V11500 0124 - KS Plzeň - snížení spotřeby energií</t>
  </si>
  <si>
    <t>036V01200 0183</t>
  </si>
  <si>
    <t>KS Plzeň - modernizace EZS a CCTV</t>
  </si>
  <si>
    <t>Ukončené nároky v roce 2023</t>
  </si>
  <si>
    <t>136V11500 0124 - KS Plzeň – snížení spotřeby energií</t>
  </si>
  <si>
    <t>OSS již nepoužije - akce byla ukončena</t>
  </si>
  <si>
    <t>136V01100 1407 - KS Plzeň - docházkový systém</t>
  </si>
  <si>
    <t>Náhrada za vázání výdajů (smluvní pokuta) akce byla celá hrazena z NNV</t>
  </si>
  <si>
    <t>136V11500 0124 - KS Plzeň – snížení spotřeby energií (účel 173150001)</t>
  </si>
  <si>
    <t>V roce 2023 neměl Krajksý soud v Plzni žádné náklady ani úspory v souvislosti s COVID19.</t>
  </si>
  <si>
    <t>Krajský soud v Plzni neměl v roce 2023 žádné náklady spojené s "Ukrajinou".</t>
  </si>
  <si>
    <t>Krajského soudu se uvedená tabulka netýká.</t>
  </si>
  <si>
    <t>Uvedená tabulka se Krajského soudu v Plzni netýká.</t>
  </si>
  <si>
    <r>
      <t>Řádek "</t>
    </r>
    <r>
      <rPr>
        <b/>
        <sz val="11"/>
        <color theme="1"/>
        <rFont val="Calibri"/>
        <family val="2"/>
        <charset val="238"/>
        <scheme val="minor"/>
      </rPr>
      <t>Celkem" musí odpovídat</t>
    </r>
    <r>
      <rPr>
        <sz val="11"/>
        <color theme="1"/>
        <rFont val="Calibri"/>
        <family val="2"/>
        <scheme val="minor"/>
      </rPr>
      <t xml:space="preserve"> hodnotě ve</t>
    </r>
    <r>
      <rPr>
        <b/>
        <sz val="11"/>
        <color theme="1"/>
        <rFont val="Calibri"/>
        <family val="2"/>
        <charset val="238"/>
        <scheme val="minor"/>
      </rPr>
      <t xml:space="preserve"> státní pokladně</t>
    </r>
    <r>
      <rPr>
        <sz val="11"/>
        <color theme="1"/>
        <rFont val="Calibri"/>
        <family val="2"/>
        <scheme val="minor"/>
      </rPr>
      <t>. Pokud tomu tak není, OSS tento rozdíl okomentuje v textové části Rozboru hospodaření.</t>
    </r>
  </si>
  <si>
    <t>není stanoven</t>
  </si>
  <si>
    <t>Rok 2021</t>
  </si>
  <si>
    <t>Objem prostředků na zahraniční pracovní cesty jsou uváděny včetně zahraničních pracovních cest soudců, které jsou účtovány na rozpočtovou položku 5196.</t>
  </si>
  <si>
    <t>Jazykové seminář - Německý jazyk - právní terminologie - civilní a trestní právo</t>
  </si>
  <si>
    <t>Prohloubení jazykových znalostí asistentky soudce</t>
  </si>
  <si>
    <t>Mezinárodní spolupráce - jednání předsedů soudů</t>
  </si>
  <si>
    <t>Slovensko, Omšenie</t>
  </si>
  <si>
    <t>Mezinárodní spolupráce, upevnění vztahů se zahraničními partnery</t>
  </si>
  <si>
    <t>Rumunsko, Foscani</t>
  </si>
  <si>
    <t>Německo, Bonn</t>
  </si>
  <si>
    <t>Studijní stáž - Německo</t>
  </si>
  <si>
    <t>Mezinárodní právní spolupráce</t>
  </si>
  <si>
    <t>Lucembursko, Lucemburk</t>
  </si>
  <si>
    <t>Fórum soudců</t>
  </si>
  <si>
    <t>000/163/3</t>
  </si>
  <si>
    <t>Česká pošta, s.p.</t>
  </si>
  <si>
    <t>záloha na dobytí kreditu fr. stroje</t>
  </si>
  <si>
    <t>000/166/6</t>
  </si>
  <si>
    <t>ČEZ ESCO, a.s.,</t>
  </si>
  <si>
    <t>Zálohová faktura  za elektrickou energii pro budovu Veleslavínova 40, Plzeň</t>
  </si>
  <si>
    <t>Krajský soud  v Plzni v roce 2023 neprovedl žádný bezúplatný převod majetku mimo OSS.</t>
  </si>
  <si>
    <t>Krajský soud v Plzni nerealizoval v roce 2023 žádnou veřejnou zakázku o předpokládané hodnotě nejméně 300 mil. Kč.</t>
  </si>
  <si>
    <t>elektrická energie</t>
  </si>
  <si>
    <t>Snížení cen za eletrickou energii v budově Veleslavínova - přechod z fixovaných cen na ceny "spotové" viz podrobný popis viz bod 4.3.3.3 Podseskupení 515</t>
  </si>
  <si>
    <t>náhrady mezd</t>
  </si>
  <si>
    <t>Nižší nemocnost v roce 2023 oproti roku 2022 (COVID19)</t>
  </si>
  <si>
    <t>poštovné</t>
  </si>
  <si>
    <t>Úsporná opatření při doručování zásilek - doprava zásilek vlastním vozidlem  v rámci OSS v působnosti KS.</t>
  </si>
  <si>
    <t>Navýšení rozpočtu na platy soudců MSp v prosinci 2023, zapojené NNV u RP 5029</t>
  </si>
  <si>
    <t>viz.bod 4.14.2 Nároky z nespotřebovaných výdajů</t>
  </si>
  <si>
    <t>viz. bod. 4.16. Nároky z nespotřevaných výdajů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</si>
</sst>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\+#,##0.00;\-#,##0.00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i/>
      <sz val="11"/>
      <color rgb="FF000000"/>
      <name val="Bookman Old Style"/>
      <family val="1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8"/>
      <name val="Calibri"/>
      <family val="2"/>
      <scheme val="minor"/>
    </font>
    <font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7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rgb="FF00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6" fillId="0" borderId="0"/>
  </cellStyleXfs>
  <cellXfs count="351">
    <xf numFmtId="0" fontId="0" fillId="0" borderId="0" xfId="0"/>
    <xf numFmtId="0" fontId="0" fillId="0" borderId="0" xfId="0" applyAlignment="1">
      <alignment horizontal="center"/>
    </xf>
    <xf numFmtId="0" fontId="9" fillId="3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0" fillId="0" borderId="1" xfId="0" applyBorder="1"/>
    <xf numFmtId="4" fontId="10" fillId="0" borderId="1" xfId="0" applyNumberFormat="1" applyFont="1" applyBorder="1"/>
    <xf numFmtId="9" fontId="10" fillId="0" borderId="1" xfId="1" applyFont="1" applyBorder="1"/>
    <xf numFmtId="0" fontId="9" fillId="4" borderId="1" xfId="0" applyFont="1" applyFill="1" applyBorder="1"/>
    <xf numFmtId="4" fontId="13" fillId="4" borderId="1" xfId="0" applyNumberFormat="1" applyFont="1" applyFill="1" applyBorder="1"/>
    <xf numFmtId="9" fontId="13" fillId="4" borderId="1" xfId="1" applyFont="1" applyFill="1" applyBorder="1"/>
    <xf numFmtId="0" fontId="10" fillId="0" borderId="1" xfId="0" applyFont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5" fillId="0" borderId="1" xfId="0" applyFont="1" applyBorder="1"/>
    <xf numFmtId="4" fontId="15" fillId="0" borderId="1" xfId="0" applyNumberFormat="1" applyFont="1" applyBorder="1"/>
    <xf numFmtId="9" fontId="15" fillId="0" borderId="1" xfId="1" applyFont="1" applyBorder="1"/>
    <xf numFmtId="0" fontId="12" fillId="4" borderId="1" xfId="0" applyFont="1" applyFill="1" applyBorder="1"/>
    <xf numFmtId="4" fontId="12" fillId="4" borderId="1" xfId="0" applyNumberFormat="1" applyFont="1" applyFill="1" applyBorder="1"/>
    <xf numFmtId="9" fontId="12" fillId="4" borderId="1" xfId="1" applyFont="1" applyFill="1" applyBorder="1"/>
    <xf numFmtId="0" fontId="13" fillId="2" borderId="3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vertical="center"/>
    </xf>
    <xf numFmtId="0" fontId="10" fillId="0" borderId="4" xfId="0" applyFont="1" applyBorder="1"/>
    <xf numFmtId="0" fontId="0" fillId="0" borderId="5" xfId="0" applyBorder="1"/>
    <xf numFmtId="0" fontId="20" fillId="0" borderId="5" xfId="0" applyFont="1" applyBorder="1" applyAlignment="1">
      <alignment vertical="center" wrapText="1"/>
    </xf>
    <xf numFmtId="0" fontId="21" fillId="3" borderId="1" xfId="0" applyFont="1" applyFill="1" applyBorder="1" applyAlignme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/>
    </xf>
    <xf numFmtId="0" fontId="23" fillId="0" borderId="6" xfId="0" applyFont="1" applyBorder="1"/>
    <xf numFmtId="0" fontId="0" fillId="0" borderId="6" xfId="0" applyBorder="1"/>
    <xf numFmtId="0" fontId="24" fillId="0" borderId="10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2" borderId="11" xfId="0" applyFont="1" applyFill="1" applyBorder="1" applyAlignment="1">
      <alignment vertical="center" wrapText="1"/>
    </xf>
    <xf numFmtId="0" fontId="24" fillId="3" borderId="11" xfId="0" applyFont="1" applyFill="1" applyBorder="1" applyAlignment="1">
      <alignment vertical="center" wrapText="1"/>
    </xf>
    <xf numFmtId="0" fontId="26" fillId="0" borderId="11" xfId="0" applyFont="1" applyBorder="1" applyAlignment="1">
      <alignment vertical="center" wrapText="1"/>
    </xf>
    <xf numFmtId="0" fontId="24" fillId="3" borderId="11" xfId="0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0" fillId="0" borderId="16" xfId="0" applyBorder="1"/>
    <xf numFmtId="0" fontId="11" fillId="0" borderId="16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0" fillId="0" borderId="16" xfId="0" applyFill="1" applyBorder="1"/>
    <xf numFmtId="0" fontId="17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7" xfId="0" applyFill="1" applyBorder="1"/>
    <xf numFmtId="0" fontId="31" fillId="0" borderId="1" xfId="0" applyFont="1" applyFill="1" applyBorder="1" applyAlignment="1">
      <alignment horizontal="center" vertical="center"/>
    </xf>
    <xf numFmtId="0" fontId="16" fillId="0" borderId="0" xfId="2" applyFont="1" applyAlignment="1" applyProtection="1">
      <alignment horizontal="center"/>
      <protection locked="0"/>
    </xf>
    <xf numFmtId="0" fontId="16" fillId="0" borderId="0" xfId="2" applyFont="1" applyProtection="1">
      <protection locked="0"/>
    </xf>
    <xf numFmtId="0" fontId="6" fillId="0" borderId="0" xfId="2" applyProtection="1">
      <protection locked="0"/>
    </xf>
    <xf numFmtId="0" fontId="9" fillId="0" borderId="0" xfId="2" applyFont="1" applyProtection="1">
      <protection locked="0"/>
    </xf>
    <xf numFmtId="0" fontId="16" fillId="0" borderId="0" xfId="2" applyFont="1" applyAlignment="1" applyProtection="1">
      <alignment horizontal="right"/>
      <protection locked="0"/>
    </xf>
    <xf numFmtId="0" fontId="29" fillId="0" borderId="0" xfId="2" applyFont="1" applyProtection="1">
      <protection locked="0"/>
    </xf>
    <xf numFmtId="0" fontId="6" fillId="0" borderId="0" xfId="2" applyAlignment="1" applyProtection="1">
      <alignment horizontal="center"/>
      <protection locked="0"/>
    </xf>
    <xf numFmtId="0" fontId="18" fillId="0" borderId="1" xfId="2" applyFont="1" applyBorder="1" applyAlignment="1" applyProtection="1">
      <alignment horizontal="center" vertical="center"/>
      <protection locked="0"/>
    </xf>
    <xf numFmtId="0" fontId="33" fillId="0" borderId="1" xfId="2" applyFont="1" applyBorder="1" applyAlignment="1">
      <alignment horizontal="center"/>
    </xf>
    <xf numFmtId="0" fontId="33" fillId="0" borderId="1" xfId="2" applyFont="1" applyBorder="1" applyAlignment="1" applyProtection="1">
      <alignment horizontal="right"/>
      <protection locked="0"/>
    </xf>
    <xf numFmtId="0" fontId="33" fillId="0" borderId="1" xfId="2" applyFont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0" fillId="0" borderId="1" xfId="0" applyBorder="1" applyAlignment="1">
      <alignment vertical="center" wrapText="1"/>
    </xf>
    <xf numFmtId="0" fontId="10" fillId="0" borderId="0" xfId="0" applyFont="1"/>
    <xf numFmtId="0" fontId="12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justify" vertical="center" wrapText="1"/>
    </xf>
    <xf numFmtId="0" fontId="37" fillId="0" borderId="1" xfId="0" applyFont="1" applyBorder="1" applyAlignment="1">
      <alignment horizontal="right" vertical="center" wrapText="1"/>
    </xf>
    <xf numFmtId="0" fontId="37" fillId="0" borderId="1" xfId="0" applyFont="1" applyBorder="1" applyAlignment="1">
      <alignment horizontal="right" vertical="center"/>
    </xf>
    <xf numFmtId="0" fontId="36" fillId="0" borderId="1" xfId="0" applyFont="1" applyBorder="1" applyAlignment="1">
      <alignment horizontal="right" vertical="center"/>
    </xf>
    <xf numFmtId="0" fontId="36" fillId="0" borderId="1" xfId="0" applyFont="1" applyBorder="1" applyAlignment="1">
      <alignment horizontal="center" vertical="center" wrapText="1"/>
    </xf>
    <xf numFmtId="0" fontId="39" fillId="3" borderId="1" xfId="0" applyFont="1" applyFill="1" applyBorder="1" applyAlignment="1">
      <alignment vertical="center"/>
    </xf>
    <xf numFmtId="0" fontId="40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indent="2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43" fillId="2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center"/>
    </xf>
    <xf numFmtId="0" fontId="9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center" vertical="center" wrapText="1"/>
    </xf>
    <xf numFmtId="0" fontId="45" fillId="2" borderId="1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vertical="center" wrapText="1"/>
    </xf>
    <xf numFmtId="0" fontId="37" fillId="0" borderId="1" xfId="0" applyFont="1" applyBorder="1" applyAlignment="1">
      <alignment vertical="center" wrapText="1"/>
    </xf>
    <xf numFmtId="0" fontId="46" fillId="2" borderId="1" xfId="0" applyFont="1" applyFill="1" applyBorder="1" applyAlignment="1">
      <alignment horizontal="center" vertical="center" wrapText="1"/>
    </xf>
    <xf numFmtId="0" fontId="47" fillId="2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0" fontId="20" fillId="0" borderId="18" xfId="0" applyFont="1" applyBorder="1" applyAlignment="1">
      <alignment vertical="center" wrapText="1"/>
    </xf>
    <xf numFmtId="0" fontId="30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42" fillId="0" borderId="6" xfId="0" applyFont="1" applyBorder="1"/>
    <xf numFmtId="0" fontId="15" fillId="0" borderId="6" xfId="0" applyFont="1" applyBorder="1" applyAlignment="1">
      <alignment horizontal="center"/>
    </xf>
    <xf numFmtId="0" fontId="15" fillId="0" borderId="6" xfId="0" applyFont="1" applyBorder="1"/>
    <xf numFmtId="0" fontId="5" fillId="0" borderId="1" xfId="0" applyFont="1" applyBorder="1" applyAlignment="1">
      <alignment vertical="center" wrapText="1"/>
    </xf>
    <xf numFmtId="0" fontId="15" fillId="0" borderId="0" xfId="0" applyFont="1" applyAlignment="1">
      <alignment horizontal="right"/>
    </xf>
    <xf numFmtId="0" fontId="13" fillId="0" borderId="0" xfId="0" applyFont="1"/>
    <xf numFmtId="0" fontId="49" fillId="0" borderId="24" xfId="0" applyFont="1" applyBorder="1" applyAlignment="1">
      <alignment vertical="center"/>
    </xf>
    <xf numFmtId="0" fontId="50" fillId="0" borderId="0" xfId="0" applyFont="1"/>
    <xf numFmtId="0" fontId="28" fillId="0" borderId="0" xfId="0" applyFont="1"/>
    <xf numFmtId="0" fontId="28" fillId="0" borderId="0" xfId="0" applyFont="1" applyAlignment="1">
      <alignment vertical="top"/>
    </xf>
    <xf numFmtId="0" fontId="28" fillId="0" borderId="0" xfId="0" applyFont="1" applyAlignment="1">
      <alignment vertical="top" wrapText="1"/>
    </xf>
    <xf numFmtId="0" fontId="9" fillId="2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center"/>
    </xf>
    <xf numFmtId="0" fontId="9" fillId="8" borderId="1" xfId="0" applyFont="1" applyFill="1" applyBorder="1" applyAlignment="1">
      <alignment wrapText="1"/>
    </xf>
    <xf numFmtId="0" fontId="27" fillId="8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16" fillId="0" borderId="1" xfId="0" applyFont="1" applyBorder="1"/>
    <xf numFmtId="0" fontId="16" fillId="0" borderId="1" xfId="0" applyFont="1" applyBorder="1" applyAlignment="1">
      <alignment horizontal="center" vertical="center"/>
    </xf>
    <xf numFmtId="0" fontId="5" fillId="0" borderId="1" xfId="0" applyFont="1" applyBorder="1"/>
    <xf numFmtId="4" fontId="0" fillId="0" borderId="1" xfId="0" applyNumberFormat="1" applyBorder="1"/>
    <xf numFmtId="0" fontId="5" fillId="0" borderId="0" xfId="0" applyFont="1" applyAlignment="1">
      <alignment vertical="center"/>
    </xf>
    <xf numFmtId="0" fontId="13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/>
    <xf numFmtId="0" fontId="49" fillId="0" borderId="0" xfId="0" applyFont="1" applyBorder="1" applyAlignment="1">
      <alignment vertical="center"/>
    </xf>
    <xf numFmtId="0" fontId="10" fillId="0" borderId="1" xfId="0" applyFont="1" applyBorder="1"/>
    <xf numFmtId="0" fontId="13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1" fillId="0" borderId="0" xfId="0" applyFont="1" applyAlignment="1">
      <alignment horizontal="center"/>
    </xf>
    <xf numFmtId="17" fontId="51" fillId="0" borderId="0" xfId="0" applyNumberFormat="1" applyFont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4" fontId="13" fillId="0" borderId="1" xfId="0" applyNumberFormat="1" applyFont="1" applyBorder="1" applyAlignment="1">
      <alignment vertical="center" wrapText="1"/>
    </xf>
    <xf numFmtId="3" fontId="10" fillId="0" borderId="1" xfId="0" applyNumberFormat="1" applyFont="1" applyBorder="1" applyAlignment="1">
      <alignment vertical="center" wrapText="1"/>
    </xf>
    <xf numFmtId="3" fontId="13" fillId="0" borderId="1" xfId="0" applyNumberFormat="1" applyFont="1" applyBorder="1" applyAlignment="1">
      <alignment vertical="center" wrapText="1"/>
    </xf>
    <xf numFmtId="10" fontId="9" fillId="0" borderId="1" xfId="1" applyNumberFormat="1" applyFont="1" applyBorder="1" applyAlignment="1">
      <alignment vertical="center"/>
    </xf>
    <xf numFmtId="0" fontId="28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vertical="center" wrapText="1"/>
    </xf>
    <xf numFmtId="10" fontId="4" fillId="0" borderId="1" xfId="1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 wrapText="1"/>
    </xf>
    <xf numFmtId="2" fontId="13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 wrapText="1"/>
    </xf>
    <xf numFmtId="0" fontId="9" fillId="10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left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4" fontId="16" fillId="0" borderId="1" xfId="0" applyNumberFormat="1" applyFont="1" applyBorder="1" applyAlignment="1">
      <alignment vertical="center" wrapText="1"/>
    </xf>
    <xf numFmtId="0" fontId="5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" fontId="0" fillId="0" borderId="1" xfId="0" applyNumberForma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18" fillId="0" borderId="1" xfId="2" applyFont="1" applyBorder="1" applyAlignment="1" applyProtection="1">
      <alignment horizontal="center" vertical="center" wrapText="1"/>
      <protection locked="0"/>
    </xf>
    <xf numFmtId="0" fontId="33" fillId="0" borderId="1" xfId="2" applyFont="1" applyBorder="1" applyAlignment="1">
      <alignment wrapText="1"/>
    </xf>
    <xf numFmtId="0" fontId="33" fillId="0" borderId="1" xfId="2" applyFont="1" applyBorder="1" applyAlignment="1" applyProtection="1">
      <alignment horizontal="left" wrapText="1"/>
      <protection locked="0"/>
    </xf>
    <xf numFmtId="0" fontId="29" fillId="0" borderId="0" xfId="2" applyFont="1" applyAlignment="1" applyProtection="1">
      <alignment wrapText="1"/>
      <protection locked="0"/>
    </xf>
    <xf numFmtId="0" fontId="16" fillId="0" borderId="0" xfId="2" applyFont="1" applyAlignment="1" applyProtection="1">
      <alignment horizontal="left" wrapText="1"/>
      <protection locked="0"/>
    </xf>
    <xf numFmtId="0" fontId="6" fillId="0" borderId="0" xfId="2" applyAlignment="1" applyProtection="1">
      <alignment wrapText="1"/>
      <protection locked="0"/>
    </xf>
    <xf numFmtId="0" fontId="9" fillId="0" borderId="1" xfId="2" applyFont="1" applyBorder="1" applyAlignment="1" applyProtection="1">
      <alignment horizontal="center" vertical="center" wrapText="1"/>
      <protection locked="0"/>
    </xf>
    <xf numFmtId="0" fontId="45" fillId="0" borderId="1" xfId="0" applyFont="1" applyBorder="1" applyAlignment="1">
      <alignment vertical="center"/>
    </xf>
    <xf numFmtId="0" fontId="45" fillId="0" borderId="1" xfId="0" applyFont="1" applyBorder="1" applyAlignment="1">
      <alignment horizontal="right" vertical="center"/>
    </xf>
    <xf numFmtId="0" fontId="37" fillId="0" borderId="1" xfId="0" applyFont="1" applyBorder="1" applyAlignment="1">
      <alignment vertical="center"/>
    </xf>
    <xf numFmtId="0" fontId="51" fillId="0" borderId="0" xfId="0" applyFont="1"/>
    <xf numFmtId="0" fontId="10" fillId="0" borderId="21" xfId="0" applyFont="1" applyBorder="1" applyAlignment="1">
      <alignment horizontal="right" vertical="center"/>
    </xf>
    <xf numFmtId="0" fontId="10" fillId="0" borderId="21" xfId="0" applyFont="1" applyBorder="1"/>
    <xf numFmtId="164" fontId="10" fillId="10" borderId="21" xfId="0" applyNumberFormat="1" applyFont="1" applyFill="1" applyBorder="1"/>
    <xf numFmtId="0" fontId="10" fillId="0" borderId="22" xfId="0" applyFont="1" applyBorder="1" applyAlignment="1">
      <alignment horizontal="right" vertical="center"/>
    </xf>
    <xf numFmtId="0" fontId="10" fillId="0" borderId="22" xfId="0" applyFont="1" applyBorder="1"/>
    <xf numFmtId="164" fontId="10" fillId="10" borderId="22" xfId="0" applyNumberFormat="1" applyFont="1" applyFill="1" applyBorder="1"/>
    <xf numFmtId="0" fontId="10" fillId="0" borderId="22" xfId="0" applyFont="1" applyBorder="1" applyAlignment="1">
      <alignment horizontal="center" vertical="center"/>
    </xf>
    <xf numFmtId="0" fontId="10" fillId="0" borderId="22" xfId="0" applyFont="1" applyBorder="1" applyAlignment="1">
      <alignment horizontal="left"/>
    </xf>
    <xf numFmtId="0" fontId="10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left"/>
    </xf>
    <xf numFmtId="164" fontId="10" fillId="10" borderId="23" xfId="0" applyNumberFormat="1" applyFont="1" applyFill="1" applyBorder="1"/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 vertical="center"/>
    </xf>
    <xf numFmtId="164" fontId="54" fillId="0" borderId="1" xfId="0" applyNumberFormat="1" applyFont="1" applyBorder="1"/>
    <xf numFmtId="0" fontId="9" fillId="2" borderId="1" xfId="0" applyFont="1" applyFill="1" applyBorder="1" applyAlignment="1">
      <alignment horizontal="center" vertical="center" wrapText="1"/>
    </xf>
    <xf numFmtId="4" fontId="0" fillId="3" borderId="1" xfId="0" applyNumberFormat="1" applyFill="1" applyBorder="1" applyAlignment="1">
      <alignment horizontal="right" vertical="center" wrapText="1"/>
    </xf>
    <xf numFmtId="10" fontId="0" fillId="3" borderId="1" xfId="1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vertical="center" wrapText="1"/>
    </xf>
    <xf numFmtId="4" fontId="0" fillId="0" borderId="1" xfId="0" applyNumberFormat="1" applyBorder="1" applyAlignment="1">
      <alignment horizontal="right" vertical="center" wrapText="1"/>
    </xf>
    <xf numFmtId="10" fontId="0" fillId="0" borderId="1" xfId="1" applyNumberFormat="1" applyFont="1" applyBorder="1" applyAlignment="1">
      <alignment horizontal="right" vertical="center" wrapText="1"/>
    </xf>
    <xf numFmtId="4" fontId="13" fillId="2" borderId="1" xfId="0" applyNumberFormat="1" applyFont="1" applyFill="1" applyBorder="1" applyAlignment="1">
      <alignment vertical="center" wrapText="1"/>
    </xf>
    <xf numFmtId="4" fontId="17" fillId="6" borderId="1" xfId="0" applyNumberFormat="1" applyFont="1" applyFill="1" applyBorder="1" applyAlignment="1">
      <alignment vertical="center"/>
    </xf>
    <xf numFmtId="4" fontId="17" fillId="6" borderId="1" xfId="0" applyNumberFormat="1" applyFont="1" applyFill="1" applyBorder="1" applyAlignment="1">
      <alignment vertical="center" wrapText="1"/>
    </xf>
    <xf numFmtId="4" fontId="20" fillId="3" borderId="1" xfId="0" applyNumberFormat="1" applyFont="1" applyFill="1" applyBorder="1" applyAlignment="1">
      <alignment vertical="center"/>
    </xf>
    <xf numFmtId="4" fontId="20" fillId="3" borderId="1" xfId="0" applyNumberFormat="1" applyFont="1" applyFill="1" applyBorder="1" applyAlignment="1">
      <alignment vertical="center" wrapText="1"/>
    </xf>
    <xf numFmtId="9" fontId="17" fillId="6" borderId="1" xfId="1" applyFont="1" applyFill="1" applyBorder="1" applyAlignment="1">
      <alignment vertical="center"/>
    </xf>
    <xf numFmtId="9" fontId="20" fillId="3" borderId="1" xfId="1" applyFont="1" applyFill="1" applyBorder="1" applyAlignment="1">
      <alignment vertical="center"/>
    </xf>
    <xf numFmtId="9" fontId="20" fillId="0" borderId="1" xfId="1" applyFont="1" applyBorder="1" applyAlignment="1">
      <alignment vertical="center"/>
    </xf>
    <xf numFmtId="4" fontId="20" fillId="0" borderId="1" xfId="0" applyNumberFormat="1" applyFont="1" applyBorder="1" applyAlignment="1">
      <alignment vertical="center"/>
    </xf>
    <xf numFmtId="4" fontId="20" fillId="0" borderId="1" xfId="0" applyNumberFormat="1" applyFont="1" applyBorder="1" applyAlignment="1">
      <alignment vertical="center" wrapText="1"/>
    </xf>
    <xf numFmtId="0" fontId="55" fillId="0" borderId="0" xfId="0" applyFont="1"/>
    <xf numFmtId="4" fontId="24" fillId="2" borderId="12" xfId="0" applyNumberFormat="1" applyFont="1" applyFill="1" applyBorder="1" applyAlignment="1">
      <alignment horizontal="right" vertical="center" wrapText="1"/>
    </xf>
    <xf numFmtId="4" fontId="24" fillId="2" borderId="9" xfId="0" applyNumberFormat="1" applyFont="1" applyFill="1" applyBorder="1" applyAlignment="1">
      <alignment horizontal="right" vertical="center" wrapText="1"/>
    </xf>
    <xf numFmtId="4" fontId="25" fillId="3" borderId="12" xfId="0" applyNumberFormat="1" applyFont="1" applyFill="1" applyBorder="1" applyAlignment="1">
      <alignment horizontal="right" vertical="center" wrapText="1"/>
    </xf>
    <xf numFmtId="10" fontId="25" fillId="3" borderId="12" xfId="1" applyNumberFormat="1" applyFont="1" applyFill="1" applyBorder="1" applyAlignment="1">
      <alignment horizontal="right" vertical="center" wrapText="1"/>
    </xf>
    <xf numFmtId="4" fontId="24" fillId="0" borderId="12" xfId="0" applyNumberFormat="1" applyFont="1" applyBorder="1" applyAlignment="1">
      <alignment horizontal="right" vertical="center" wrapText="1"/>
    </xf>
    <xf numFmtId="10" fontId="24" fillId="0" borderId="12" xfId="1" applyNumberFormat="1" applyFont="1" applyBorder="1" applyAlignment="1">
      <alignment vertical="center" wrapText="1"/>
    </xf>
    <xf numFmtId="4" fontId="24" fillId="0" borderId="12" xfId="0" applyNumberFormat="1" applyFont="1" applyBorder="1" applyAlignment="1">
      <alignment vertical="center" wrapText="1"/>
    </xf>
    <xf numFmtId="10" fontId="25" fillId="3" borderId="12" xfId="1" applyNumberFormat="1" applyFont="1" applyFill="1" applyBorder="1" applyAlignment="1">
      <alignment vertical="center" wrapText="1"/>
    </xf>
    <xf numFmtId="4" fontId="25" fillId="3" borderId="12" xfId="0" applyNumberFormat="1" applyFont="1" applyFill="1" applyBorder="1" applyAlignment="1">
      <alignment vertical="center" wrapText="1"/>
    </xf>
    <xf numFmtId="4" fontId="25" fillId="0" borderId="12" xfId="0" applyNumberFormat="1" applyFont="1" applyBorder="1" applyAlignment="1">
      <alignment horizontal="right" vertical="center" wrapText="1"/>
    </xf>
    <xf numFmtId="10" fontId="25" fillId="0" borderId="12" xfId="1" applyNumberFormat="1" applyFont="1" applyBorder="1" applyAlignment="1">
      <alignment horizontal="right" vertical="center" wrapText="1"/>
    </xf>
    <xf numFmtId="10" fontId="25" fillId="0" borderId="12" xfId="1" applyNumberFormat="1" applyFont="1" applyBorder="1" applyAlignment="1">
      <alignment vertical="center" wrapText="1"/>
    </xf>
    <xf numFmtId="4" fontId="25" fillId="0" borderId="12" xfId="0" applyNumberFormat="1" applyFont="1" applyBorder="1" applyAlignment="1">
      <alignment vertical="center" wrapText="1"/>
    </xf>
    <xf numFmtId="0" fontId="25" fillId="0" borderId="11" xfId="0" applyFont="1" applyBorder="1" applyAlignment="1">
      <alignment vertical="center" wrapText="1"/>
    </xf>
    <xf numFmtId="4" fontId="25" fillId="0" borderId="12" xfId="0" applyNumberFormat="1" applyFont="1" applyBorder="1" applyAlignment="1">
      <alignment horizontal="right" vertical="center"/>
    </xf>
    <xf numFmtId="10" fontId="25" fillId="0" borderId="12" xfId="1" applyNumberFormat="1" applyFont="1" applyBorder="1" applyAlignment="1">
      <alignment vertical="center"/>
    </xf>
    <xf numFmtId="10" fontId="24" fillId="2" borderId="9" xfId="1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4" fontId="9" fillId="7" borderId="1" xfId="0" applyNumberFormat="1" applyFont="1" applyFill="1" applyBorder="1" applyAlignment="1">
      <alignment vertical="center" wrapText="1"/>
    </xf>
    <xf numFmtId="4" fontId="0" fillId="0" borderId="0" xfId="0" applyNumberFormat="1"/>
    <xf numFmtId="4" fontId="33" fillId="0" borderId="1" xfId="2" applyNumberFormat="1" applyFont="1" applyBorder="1" applyAlignment="1">
      <alignment horizontal="center"/>
    </xf>
    <xf numFmtId="4" fontId="6" fillId="0" borderId="0" xfId="2" applyNumberFormat="1" applyProtection="1">
      <protection locked="0"/>
    </xf>
    <xf numFmtId="4" fontId="29" fillId="0" borderId="0" xfId="2" applyNumberFormat="1" applyFont="1" applyProtection="1">
      <protection locked="0"/>
    </xf>
    <xf numFmtId="0" fontId="0" fillId="7" borderId="1" xfId="0" applyFill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165" fontId="0" fillId="0" borderId="1" xfId="0" applyNumberFormat="1" applyBorder="1" applyAlignment="1">
      <alignment vertical="center" wrapText="1"/>
    </xf>
    <xf numFmtId="0" fontId="0" fillId="7" borderId="1" xfId="0" applyFill="1" applyBorder="1"/>
    <xf numFmtId="165" fontId="0" fillId="0" borderId="1" xfId="0" applyNumberFormat="1" applyBorder="1"/>
    <xf numFmtId="4" fontId="16" fillId="0" borderId="1" xfId="0" applyNumberFormat="1" applyFont="1" applyBorder="1" applyAlignment="1">
      <alignment horizontal="right" vertical="center" wrapText="1"/>
    </xf>
    <xf numFmtId="4" fontId="18" fillId="2" borderId="1" xfId="0" applyNumberFormat="1" applyFont="1" applyFill="1" applyBorder="1" applyAlignment="1">
      <alignment horizontal="right" vertical="center" wrapText="1"/>
    </xf>
    <xf numFmtId="9" fontId="16" fillId="0" borderId="1" xfId="1" applyFont="1" applyBorder="1" applyAlignment="1">
      <alignment horizontal="right" vertical="center" wrapText="1"/>
    </xf>
    <xf numFmtId="9" fontId="18" fillId="2" borderId="1" xfId="1" applyFont="1" applyFill="1" applyBorder="1" applyAlignment="1">
      <alignment horizontal="right" vertical="center" wrapText="1"/>
    </xf>
    <xf numFmtId="4" fontId="15" fillId="0" borderId="1" xfId="0" applyNumberFormat="1" applyFont="1" applyBorder="1" applyAlignment="1">
      <alignment wrapText="1"/>
    </xf>
    <xf numFmtId="4" fontId="5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top" wrapText="1"/>
    </xf>
    <xf numFmtId="0" fontId="15" fillId="0" borderId="1" xfId="0" applyFont="1" applyBorder="1" applyAlignment="1">
      <alignment vertical="center" wrapText="1"/>
    </xf>
    <xf numFmtId="4" fontId="17" fillId="2" borderId="1" xfId="0" applyNumberFormat="1" applyFont="1" applyFill="1" applyBorder="1" applyAlignment="1">
      <alignment horizontal="right" vertical="center" wrapText="1"/>
    </xf>
    <xf numFmtId="4" fontId="17" fillId="3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wrapText="1"/>
    </xf>
    <xf numFmtId="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wrapText="1"/>
    </xf>
    <xf numFmtId="4" fontId="16" fillId="0" borderId="1" xfId="0" applyNumberFormat="1" applyFont="1" applyBorder="1" applyAlignment="1">
      <alignment wrapText="1"/>
    </xf>
    <xf numFmtId="4" fontId="16" fillId="0" borderId="1" xfId="0" applyNumberFormat="1" applyFont="1" applyBorder="1"/>
    <xf numFmtId="4" fontId="5" fillId="0" borderId="1" xfId="0" applyNumberFormat="1" applyFont="1" applyBorder="1"/>
    <xf numFmtId="0" fontId="1" fillId="0" borderId="1" xfId="0" applyFont="1" applyBorder="1"/>
    <xf numFmtId="0" fontId="0" fillId="0" borderId="0" xfId="0" applyBorder="1" applyAlignment="1">
      <alignment vertical="center" wrapText="1"/>
    </xf>
    <xf numFmtId="0" fontId="0" fillId="0" borderId="1" xfId="0" applyBorder="1" applyAlignment="1">
      <alignment wrapText="1"/>
    </xf>
    <xf numFmtId="0" fontId="9" fillId="0" borderId="0" xfId="0" applyFont="1" applyAlignment="1"/>
    <xf numFmtId="0" fontId="20" fillId="3" borderId="1" xfId="0" applyFont="1" applyFill="1" applyBorder="1" applyAlignment="1">
      <alignment vertical="center" wrapText="1"/>
    </xf>
    <xf numFmtId="4" fontId="20" fillId="0" borderId="18" xfId="0" applyNumberFormat="1" applyFont="1" applyBorder="1" applyAlignment="1">
      <alignment horizontal="right" vertical="center" wrapText="1"/>
    </xf>
    <xf numFmtId="4" fontId="20" fillId="0" borderId="1" xfId="0" applyNumberFormat="1" applyFont="1" applyBorder="1" applyAlignment="1">
      <alignment horizontal="right" vertical="center" wrapText="1"/>
    </xf>
    <xf numFmtId="0" fontId="48" fillId="0" borderId="1" xfId="0" applyFont="1" applyBorder="1" applyAlignment="1">
      <alignment horizontal="center" vertical="center"/>
    </xf>
    <xf numFmtId="0" fontId="48" fillId="0" borderId="1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14" xfId="0" applyFont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/>
    </xf>
    <xf numFmtId="0" fontId="34" fillId="0" borderId="2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7" fillId="3" borderId="28" xfId="0" applyFont="1" applyFill="1" applyBorder="1" applyAlignment="1">
      <alignment horizontal="center" vertical="center" wrapText="1"/>
    </xf>
    <xf numFmtId="0" fontId="27" fillId="3" borderId="20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32" fillId="0" borderId="14" xfId="2" applyFont="1" applyBorder="1" applyAlignment="1">
      <alignment horizontal="center"/>
    </xf>
    <xf numFmtId="0" fontId="33" fillId="0" borderId="0" xfId="2" applyFont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 wrapText="1"/>
    </xf>
    <xf numFmtId="0" fontId="9" fillId="0" borderId="14" xfId="0" applyFont="1" applyBorder="1" applyAlignment="1">
      <alignment horizontal="center"/>
    </xf>
    <xf numFmtId="0" fontId="38" fillId="2" borderId="1" xfId="0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8" fillId="2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8" borderId="3" xfId="0" applyFont="1" applyFill="1" applyBorder="1" applyAlignment="1">
      <alignment horizontal="center" vertical="center"/>
    </xf>
    <xf numFmtId="0" fontId="12" fillId="8" borderId="15" xfId="0" applyFont="1" applyFill="1" applyBorder="1" applyAlignment="1">
      <alignment horizontal="center" vertical="center"/>
    </xf>
    <xf numFmtId="0" fontId="45" fillId="2" borderId="1" xfId="0" applyFont="1" applyFill="1" applyBorder="1" applyAlignment="1">
      <alignment horizontal="center" vertical="center" wrapText="1"/>
    </xf>
    <xf numFmtId="0" fontId="45" fillId="3" borderId="1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textRotation="90"/>
    </xf>
    <xf numFmtId="0" fontId="45" fillId="0" borderId="1" xfId="0" applyFont="1" applyFill="1" applyBorder="1" applyAlignment="1">
      <alignment horizontal="center" vertical="center"/>
    </xf>
    <xf numFmtId="0" fontId="45" fillId="0" borderId="3" xfId="0" applyFont="1" applyFill="1" applyBorder="1" applyAlignment="1">
      <alignment horizontal="center" vertical="center" wrapText="1"/>
    </xf>
    <xf numFmtId="0" fontId="45" fillId="0" borderId="15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48" fillId="0" borderId="28" xfId="0" applyFont="1" applyBorder="1" applyAlignment="1">
      <alignment horizontal="center"/>
    </xf>
    <xf numFmtId="0" fontId="48" fillId="0" borderId="19" xfId="0" applyFont="1" applyBorder="1" applyAlignment="1">
      <alignment horizontal="center"/>
    </xf>
    <xf numFmtId="0" fontId="48" fillId="0" borderId="20" xfId="0" applyFont="1" applyBorder="1" applyAlignment="1">
      <alignment horizontal="center"/>
    </xf>
    <xf numFmtId="0" fontId="28" fillId="0" borderId="0" xfId="0" applyFont="1" applyAlignment="1">
      <alignment vertical="top" wrapText="1"/>
    </xf>
    <xf numFmtId="0" fontId="53" fillId="0" borderId="14" xfId="0" applyFont="1" applyBorder="1" applyAlignment="1">
      <alignment horizontal="center" wrapText="1"/>
    </xf>
    <xf numFmtId="0" fontId="9" fillId="0" borderId="1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26" xfId="0" applyFont="1" applyBorder="1" applyAlignment="1">
      <alignment horizontal="left" vertical="top" wrapText="1"/>
    </xf>
    <xf numFmtId="0" fontId="15" fillId="0" borderId="17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 wrapText="1"/>
    </xf>
    <xf numFmtId="0" fontId="15" fillId="0" borderId="27" xfId="0" applyFont="1" applyBorder="1" applyAlignment="1">
      <alignment horizontal="left" vertical="top" wrapText="1"/>
    </xf>
    <xf numFmtId="0" fontId="0" fillId="0" borderId="24" xfId="0" applyBorder="1" applyAlignment="1">
      <alignment horizontal="left" wrapText="1"/>
    </xf>
    <xf numFmtId="0" fontId="0" fillId="0" borderId="0" xfId="0" applyAlignment="1">
      <alignment horizontal="left" wrapText="1"/>
    </xf>
    <xf numFmtId="4" fontId="33" fillId="0" borderId="1" xfId="2" applyNumberFormat="1" applyFont="1" applyBorder="1" applyAlignment="1">
      <alignment horizontal="right"/>
    </xf>
  </cellXfs>
  <cellStyles count="3">
    <cellStyle name="Normální" xfId="0" builtinId="0"/>
    <cellStyle name="Normální 2" xfId="2"/>
    <cellStyle name="Procenta" xfId="1" builtinId="5"/>
  </cellStyles>
  <dxfs count="1">
    <dxf>
      <font>
        <strike val="0"/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41"/>
  <sheetViews>
    <sheetView workbookViewId="0">
      <selection sqref="A1:C1"/>
    </sheetView>
  </sheetViews>
  <sheetFormatPr defaultRowHeight="15" x14ac:dyDescent="0.25"/>
  <cols>
    <col min="1" max="1" width="10.7109375" customWidth="1"/>
    <col min="2" max="2" width="26" bestFit="1" customWidth="1"/>
    <col min="3" max="3" width="28.140625" style="1" customWidth="1"/>
  </cols>
  <sheetData>
    <row r="1" spans="1:4" ht="21.75" customHeight="1" x14ac:dyDescent="0.25">
      <c r="A1" s="271" t="s">
        <v>488</v>
      </c>
      <c r="B1" s="271"/>
      <c r="C1" s="271"/>
    </row>
    <row r="2" spans="1:4" ht="27" customHeight="1" x14ac:dyDescent="0.25">
      <c r="A2" s="270" t="s">
        <v>2</v>
      </c>
      <c r="B2" s="270"/>
      <c r="C2" s="270"/>
    </row>
    <row r="3" spans="1:4" ht="30" x14ac:dyDescent="0.25">
      <c r="A3" s="158" t="s">
        <v>487</v>
      </c>
      <c r="B3" s="158" t="s">
        <v>5</v>
      </c>
      <c r="C3" s="158" t="s">
        <v>6</v>
      </c>
    </row>
    <row r="4" spans="1:4" x14ac:dyDescent="0.25">
      <c r="A4" s="5" t="s">
        <v>4</v>
      </c>
      <c r="B4" s="5" t="s">
        <v>3</v>
      </c>
      <c r="C4" s="170" t="s">
        <v>7</v>
      </c>
    </row>
    <row r="5" spans="1:4" x14ac:dyDescent="0.25">
      <c r="A5" s="5" t="s">
        <v>19</v>
      </c>
      <c r="B5" s="5" t="s">
        <v>33</v>
      </c>
      <c r="C5" s="170" t="s">
        <v>21</v>
      </c>
    </row>
    <row r="6" spans="1:4" x14ac:dyDescent="0.25">
      <c r="A6" s="5" t="s">
        <v>38</v>
      </c>
      <c r="B6" s="5" t="s">
        <v>39</v>
      </c>
      <c r="C6" s="170" t="s">
        <v>40</v>
      </c>
    </row>
    <row r="7" spans="1:4" x14ac:dyDescent="0.25">
      <c r="A7" s="5" t="s">
        <v>58</v>
      </c>
      <c r="B7" s="5" t="s">
        <v>59</v>
      </c>
      <c r="C7" s="170" t="s">
        <v>60</v>
      </c>
    </row>
    <row r="8" spans="1:4" x14ac:dyDescent="0.25">
      <c r="A8" s="5" t="s">
        <v>61</v>
      </c>
      <c r="B8" s="5" t="s">
        <v>51</v>
      </c>
      <c r="C8" s="170" t="s">
        <v>60</v>
      </c>
    </row>
    <row r="9" spans="1:4" x14ac:dyDescent="0.25">
      <c r="A9" s="5" t="s">
        <v>74</v>
      </c>
      <c r="B9" s="5" t="s">
        <v>474</v>
      </c>
      <c r="C9" s="170" t="s">
        <v>75</v>
      </c>
    </row>
    <row r="10" spans="1:4" x14ac:dyDescent="0.25">
      <c r="A10" s="5" t="s">
        <v>76</v>
      </c>
      <c r="B10" s="5" t="s">
        <v>77</v>
      </c>
      <c r="C10" s="170" t="s">
        <v>78</v>
      </c>
    </row>
    <row r="11" spans="1:4" x14ac:dyDescent="0.25">
      <c r="A11" s="5" t="s">
        <v>94</v>
      </c>
      <c r="B11" s="5" t="s">
        <v>93</v>
      </c>
      <c r="C11" s="170" t="s">
        <v>431</v>
      </c>
    </row>
    <row r="12" spans="1:4" x14ac:dyDescent="0.25">
      <c r="A12" s="5" t="s">
        <v>95</v>
      </c>
      <c r="B12" s="5" t="s">
        <v>446</v>
      </c>
      <c r="C12" s="170" t="s">
        <v>432</v>
      </c>
    </row>
    <row r="13" spans="1:4" x14ac:dyDescent="0.25">
      <c r="A13" s="5" t="s">
        <v>122</v>
      </c>
      <c r="B13" s="5" t="s">
        <v>123</v>
      </c>
      <c r="C13" s="170" t="s">
        <v>432</v>
      </c>
    </row>
    <row r="14" spans="1:4" x14ac:dyDescent="0.25">
      <c r="A14" s="5" t="s">
        <v>124</v>
      </c>
      <c r="B14" s="5" t="s">
        <v>125</v>
      </c>
      <c r="C14" s="170" t="s">
        <v>433</v>
      </c>
    </row>
    <row r="15" spans="1:4" x14ac:dyDescent="0.25">
      <c r="A15" s="5" t="s">
        <v>210</v>
      </c>
      <c r="B15" s="5" t="s">
        <v>211</v>
      </c>
      <c r="C15" s="170" t="s">
        <v>475</v>
      </c>
    </row>
    <row r="16" spans="1:4" x14ac:dyDescent="0.25">
      <c r="A16" s="5" t="s">
        <v>212</v>
      </c>
      <c r="B16" s="5" t="s">
        <v>213</v>
      </c>
      <c r="C16" s="171" t="s">
        <v>476</v>
      </c>
      <c r="D16" s="141"/>
    </row>
    <row r="17" spans="1:4" x14ac:dyDescent="0.25">
      <c r="A17" s="5" t="s">
        <v>214</v>
      </c>
      <c r="B17" s="5" t="s">
        <v>216</v>
      </c>
      <c r="C17" s="171" t="s">
        <v>434</v>
      </c>
      <c r="D17" s="141"/>
    </row>
    <row r="18" spans="1:4" x14ac:dyDescent="0.25">
      <c r="A18" s="5" t="s">
        <v>215</v>
      </c>
      <c r="B18" s="5" t="s">
        <v>217</v>
      </c>
      <c r="C18" s="171" t="s">
        <v>435</v>
      </c>
      <c r="D18" s="141"/>
    </row>
    <row r="19" spans="1:4" x14ac:dyDescent="0.25">
      <c r="A19" s="5" t="s">
        <v>231</v>
      </c>
      <c r="B19" s="5" t="s">
        <v>232</v>
      </c>
      <c r="C19" s="171" t="s">
        <v>477</v>
      </c>
      <c r="D19" s="141"/>
    </row>
    <row r="20" spans="1:4" x14ac:dyDescent="0.25">
      <c r="A20" s="5" t="s">
        <v>427</v>
      </c>
      <c r="B20" s="5" t="s">
        <v>429</v>
      </c>
      <c r="C20" s="172" t="s">
        <v>436</v>
      </c>
      <c r="D20" s="141"/>
    </row>
    <row r="21" spans="1:4" x14ac:dyDescent="0.25">
      <c r="A21" s="5" t="s">
        <v>428</v>
      </c>
      <c r="B21" s="5" t="s">
        <v>259</v>
      </c>
      <c r="C21" s="171" t="s">
        <v>430</v>
      </c>
      <c r="D21" s="141"/>
    </row>
    <row r="22" spans="1:4" x14ac:dyDescent="0.25">
      <c r="A22" s="5" t="s">
        <v>252</v>
      </c>
      <c r="B22" s="5" t="s">
        <v>265</v>
      </c>
      <c r="C22" s="171" t="s">
        <v>478</v>
      </c>
      <c r="D22" s="141"/>
    </row>
    <row r="23" spans="1:4" x14ac:dyDescent="0.25">
      <c r="A23" s="5" t="s">
        <v>253</v>
      </c>
      <c r="B23" s="5" t="s">
        <v>282</v>
      </c>
      <c r="C23" s="171" t="s">
        <v>437</v>
      </c>
      <c r="D23" s="141"/>
    </row>
    <row r="24" spans="1:4" x14ac:dyDescent="0.25">
      <c r="A24" s="5" t="s">
        <v>254</v>
      </c>
      <c r="B24" s="5" t="s">
        <v>290</v>
      </c>
      <c r="C24" s="171" t="s">
        <v>479</v>
      </c>
      <c r="D24" s="141"/>
    </row>
    <row r="25" spans="1:4" x14ac:dyDescent="0.25">
      <c r="A25" s="5" t="s">
        <v>255</v>
      </c>
      <c r="B25" s="5" t="s">
        <v>300</v>
      </c>
      <c r="C25" s="171" t="s">
        <v>480</v>
      </c>
      <c r="D25" s="141"/>
    </row>
    <row r="26" spans="1:4" x14ac:dyDescent="0.25">
      <c r="A26" s="5" t="s">
        <v>256</v>
      </c>
      <c r="B26" s="5" t="s">
        <v>314</v>
      </c>
      <c r="C26" s="171" t="s">
        <v>438</v>
      </c>
      <c r="D26" s="141"/>
    </row>
    <row r="27" spans="1:4" x14ac:dyDescent="0.25">
      <c r="A27" s="5" t="s">
        <v>257</v>
      </c>
      <c r="B27" s="5" t="s">
        <v>327</v>
      </c>
      <c r="C27" s="171" t="s">
        <v>481</v>
      </c>
      <c r="D27" s="142"/>
    </row>
    <row r="28" spans="1:4" x14ac:dyDescent="0.25">
      <c r="A28" s="5" t="s">
        <v>258</v>
      </c>
      <c r="B28" s="5" t="s">
        <v>343</v>
      </c>
      <c r="C28" s="171" t="s">
        <v>482</v>
      </c>
      <c r="D28" s="141"/>
    </row>
    <row r="29" spans="1:4" x14ac:dyDescent="0.25">
      <c r="A29" s="5" t="s">
        <v>301</v>
      </c>
      <c r="B29" s="5" t="s">
        <v>154</v>
      </c>
      <c r="C29" s="171" t="s">
        <v>483</v>
      </c>
      <c r="D29" s="141"/>
    </row>
    <row r="30" spans="1:4" x14ac:dyDescent="0.25">
      <c r="A30" s="5" t="s">
        <v>302</v>
      </c>
      <c r="B30" s="5" t="s">
        <v>346</v>
      </c>
      <c r="C30" s="173" t="s">
        <v>484</v>
      </c>
      <c r="D30" s="141"/>
    </row>
    <row r="31" spans="1:4" x14ac:dyDescent="0.25">
      <c r="A31" s="5" t="s">
        <v>303</v>
      </c>
      <c r="B31" s="5" t="s">
        <v>351</v>
      </c>
      <c r="C31" s="171" t="s">
        <v>485</v>
      </c>
      <c r="D31" s="141"/>
    </row>
    <row r="32" spans="1:4" x14ac:dyDescent="0.25">
      <c r="A32" s="5" t="s">
        <v>304</v>
      </c>
      <c r="B32" s="5" t="s">
        <v>352</v>
      </c>
      <c r="C32" s="171" t="s">
        <v>486</v>
      </c>
      <c r="D32" s="141"/>
    </row>
    <row r="33" spans="1:4" x14ac:dyDescent="0.25">
      <c r="A33" s="5" t="s">
        <v>305</v>
      </c>
      <c r="B33" s="5" t="s">
        <v>362</v>
      </c>
      <c r="C33" s="171" t="s">
        <v>486</v>
      </c>
      <c r="D33" s="141"/>
    </row>
    <row r="34" spans="1:4" x14ac:dyDescent="0.25">
      <c r="A34" s="5" t="s">
        <v>306</v>
      </c>
      <c r="B34" s="5" t="s">
        <v>378</v>
      </c>
      <c r="C34" s="173" t="s">
        <v>439</v>
      </c>
      <c r="D34" s="141"/>
    </row>
    <row r="35" spans="1:4" x14ac:dyDescent="0.25">
      <c r="A35" s="5" t="s">
        <v>383</v>
      </c>
      <c r="B35" s="5" t="s">
        <v>385</v>
      </c>
      <c r="C35" s="170" t="s">
        <v>61</v>
      </c>
    </row>
    <row r="36" spans="1:4" x14ac:dyDescent="0.25">
      <c r="A36" s="5" t="s">
        <v>384</v>
      </c>
      <c r="B36" s="5" t="s">
        <v>386</v>
      </c>
      <c r="C36" s="170" t="s">
        <v>74</v>
      </c>
    </row>
    <row r="37" spans="1:4" x14ac:dyDescent="0.25">
      <c r="A37" s="5" t="s">
        <v>389</v>
      </c>
      <c r="B37" s="5" t="s">
        <v>390</v>
      </c>
      <c r="C37" s="170" t="s">
        <v>440</v>
      </c>
    </row>
    <row r="40" spans="1:4" x14ac:dyDescent="0.25">
      <c r="A40" t="s">
        <v>0</v>
      </c>
    </row>
    <row r="41" spans="1:4" x14ac:dyDescent="0.25">
      <c r="A41" t="s">
        <v>1</v>
      </c>
    </row>
  </sheetData>
  <mergeCells count="2">
    <mergeCell ref="A2:C2"/>
    <mergeCell ref="A1:C1"/>
  </mergeCells>
  <phoneticPr fontId="41" type="noConversion"/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6"/>
  <sheetViews>
    <sheetView workbookViewId="0">
      <selection activeCell="E17" sqref="E17"/>
    </sheetView>
  </sheetViews>
  <sheetFormatPr defaultRowHeight="15" x14ac:dyDescent="0.25"/>
  <cols>
    <col min="1" max="1" width="4" customWidth="1"/>
    <col min="2" max="2" width="16.42578125" customWidth="1"/>
    <col min="3" max="3" width="29" customWidth="1"/>
    <col min="4" max="4" width="16.140625" customWidth="1"/>
    <col min="5" max="5" width="24" customWidth="1"/>
    <col min="6" max="7" width="16.140625" customWidth="1"/>
    <col min="8" max="8" width="24" customWidth="1"/>
    <col min="9" max="9" width="16.140625" customWidth="1"/>
    <col min="10" max="10" width="14.140625" customWidth="1"/>
  </cols>
  <sheetData>
    <row r="2" spans="2:10" x14ac:dyDescent="0.25">
      <c r="B2" s="273" t="s">
        <v>497</v>
      </c>
      <c r="C2" s="273"/>
      <c r="D2" s="273"/>
      <c r="E2" s="273"/>
      <c r="F2" s="273"/>
      <c r="G2" s="273"/>
      <c r="H2" s="273"/>
      <c r="I2" s="273"/>
      <c r="J2" s="273"/>
    </row>
    <row r="4" spans="2:10" ht="47.25" customHeight="1" x14ac:dyDescent="0.25">
      <c r="B4" s="293" t="s">
        <v>446</v>
      </c>
      <c r="C4" s="293"/>
      <c r="D4" s="293"/>
      <c r="E4" s="293"/>
      <c r="F4" s="293"/>
      <c r="G4" s="293"/>
      <c r="H4" s="293"/>
      <c r="I4" s="293"/>
      <c r="J4" s="293"/>
    </row>
    <row r="5" spans="2:10" x14ac:dyDescent="0.25">
      <c r="B5" s="303" t="s">
        <v>110</v>
      </c>
      <c r="C5" s="303"/>
      <c r="D5" s="303">
        <v>2022</v>
      </c>
      <c r="E5" s="303"/>
      <c r="F5" s="303"/>
      <c r="G5" s="303">
        <v>2023</v>
      </c>
      <c r="H5" s="303"/>
      <c r="I5" s="303"/>
      <c r="J5" s="303" t="s">
        <v>447</v>
      </c>
    </row>
    <row r="6" spans="2:10" ht="77.25" customHeight="1" x14ac:dyDescent="0.25">
      <c r="B6" s="303"/>
      <c r="C6" s="303"/>
      <c r="D6" s="144" t="s">
        <v>448</v>
      </c>
      <c r="E6" s="144" t="s">
        <v>449</v>
      </c>
      <c r="F6" s="144" t="s">
        <v>111</v>
      </c>
      <c r="G6" s="144" t="s">
        <v>448</v>
      </c>
      <c r="H6" s="144" t="s">
        <v>450</v>
      </c>
      <c r="I6" s="144" t="s">
        <v>111</v>
      </c>
      <c r="J6" s="303"/>
    </row>
    <row r="7" spans="2:10" ht="31.5" customHeight="1" x14ac:dyDescent="0.25">
      <c r="B7" s="302" t="s">
        <v>112</v>
      </c>
      <c r="C7" s="302"/>
      <c r="D7" s="149">
        <v>212.59</v>
      </c>
      <c r="E7" s="150">
        <v>95493362</v>
      </c>
      <c r="F7" s="151">
        <f>IFERROR(E7/D7/12,0)</f>
        <v>37432.523480251497</v>
      </c>
      <c r="G7" s="149">
        <v>200.74</v>
      </c>
      <c r="H7" s="150">
        <v>97701084</v>
      </c>
      <c r="I7" s="151">
        <f>IFERROR(H7/G7/12,0)</f>
        <v>40558.717744345915</v>
      </c>
      <c r="J7" s="152">
        <f>IFERROR(I7/F7,0)</f>
        <v>1.0835154559041076</v>
      </c>
    </row>
    <row r="8" spans="2:10" ht="15" customHeight="1" x14ac:dyDescent="0.25">
      <c r="B8" s="301" t="s">
        <v>100</v>
      </c>
      <c r="C8" s="153" t="s">
        <v>113</v>
      </c>
      <c r="D8" s="154">
        <v>28.47</v>
      </c>
      <c r="E8" s="150">
        <v>17590307</v>
      </c>
      <c r="F8" s="150">
        <f t="shared" ref="F8:F16" si="0">IFERROR(E8/D8/12,0)</f>
        <v>51487.84392928228</v>
      </c>
      <c r="G8" s="154">
        <v>28.47</v>
      </c>
      <c r="H8" s="150">
        <v>16366846</v>
      </c>
      <c r="I8" s="150">
        <f t="shared" ref="I8:I16" si="1">IFERROR(H8/G8/12,0)</f>
        <v>47906.702962182411</v>
      </c>
      <c r="J8" s="155">
        <f t="shared" ref="J8:J16" si="2">IFERROR(I8/F8,0)</f>
        <v>0.93044686485574135</v>
      </c>
    </row>
    <row r="9" spans="2:10" x14ac:dyDescent="0.25">
      <c r="B9" s="301"/>
      <c r="C9" s="153" t="s">
        <v>114</v>
      </c>
      <c r="D9" s="154">
        <v>0</v>
      </c>
      <c r="E9" s="150">
        <v>0</v>
      </c>
      <c r="F9" s="150">
        <f t="shared" si="0"/>
        <v>0</v>
      </c>
      <c r="G9" s="154">
        <v>0</v>
      </c>
      <c r="H9" s="150">
        <v>0</v>
      </c>
      <c r="I9" s="150">
        <f t="shared" si="1"/>
        <v>0</v>
      </c>
      <c r="J9" s="155">
        <f t="shared" si="2"/>
        <v>0</v>
      </c>
    </row>
    <row r="10" spans="2:10" x14ac:dyDescent="0.25">
      <c r="B10" s="301"/>
      <c r="C10" s="153" t="s">
        <v>115</v>
      </c>
      <c r="D10" s="154">
        <v>1</v>
      </c>
      <c r="E10" s="150">
        <v>522479</v>
      </c>
      <c r="F10" s="150">
        <f t="shared" si="0"/>
        <v>43539.916666666664</v>
      </c>
      <c r="G10" s="154">
        <v>0</v>
      </c>
      <c r="H10" s="150">
        <v>0</v>
      </c>
      <c r="I10" s="150">
        <f t="shared" si="1"/>
        <v>0</v>
      </c>
      <c r="J10" s="155">
        <f t="shared" si="2"/>
        <v>0</v>
      </c>
    </row>
    <row r="11" spans="2:10" x14ac:dyDescent="0.25">
      <c r="B11" s="301"/>
      <c r="C11" s="153" t="s">
        <v>116</v>
      </c>
      <c r="D11" s="154">
        <v>0</v>
      </c>
      <c r="E11" s="150">
        <v>0</v>
      </c>
      <c r="F11" s="150">
        <f t="shared" si="0"/>
        <v>0</v>
      </c>
      <c r="G11" s="154">
        <v>0</v>
      </c>
      <c r="H11" s="150">
        <v>0</v>
      </c>
      <c r="I11" s="150">
        <f t="shared" si="1"/>
        <v>0</v>
      </c>
      <c r="J11" s="155">
        <f t="shared" si="2"/>
        <v>0</v>
      </c>
    </row>
    <row r="12" spans="2:10" x14ac:dyDescent="0.25">
      <c r="B12" s="301"/>
      <c r="C12" s="153" t="s">
        <v>117</v>
      </c>
      <c r="D12" s="154">
        <v>18.38</v>
      </c>
      <c r="E12" s="150">
        <v>10926272</v>
      </c>
      <c r="F12" s="150">
        <f t="shared" si="0"/>
        <v>49538.774029742483</v>
      </c>
      <c r="G12" s="154">
        <v>17.88</v>
      </c>
      <c r="H12" s="150">
        <v>11214821</v>
      </c>
      <c r="I12" s="150">
        <f t="shared" si="1"/>
        <v>52268.927106636838</v>
      </c>
      <c r="J12" s="155">
        <f t="shared" si="2"/>
        <v>1.0551114380677893</v>
      </c>
    </row>
    <row r="13" spans="2:10" ht="35.25" customHeight="1" x14ac:dyDescent="0.25">
      <c r="B13" s="302" t="s">
        <v>118</v>
      </c>
      <c r="C13" s="302"/>
      <c r="D13" s="149">
        <v>0</v>
      </c>
      <c r="E13" s="150">
        <v>0</v>
      </c>
      <c r="F13" s="151">
        <f t="shared" si="0"/>
        <v>0</v>
      </c>
      <c r="G13" s="149">
        <v>0</v>
      </c>
      <c r="H13" s="150">
        <v>0</v>
      </c>
      <c r="I13" s="151">
        <f t="shared" si="1"/>
        <v>0</v>
      </c>
      <c r="J13" s="152">
        <f t="shared" si="2"/>
        <v>0</v>
      </c>
    </row>
    <row r="14" spans="2:10" ht="35.25" customHeight="1" x14ac:dyDescent="0.25">
      <c r="B14" s="302" t="s">
        <v>119</v>
      </c>
      <c r="C14" s="302"/>
      <c r="D14" s="149">
        <v>0</v>
      </c>
      <c r="E14" s="150">
        <v>0</v>
      </c>
      <c r="F14" s="151">
        <f t="shared" si="0"/>
        <v>0</v>
      </c>
      <c r="G14" s="149">
        <v>0</v>
      </c>
      <c r="H14" s="150">
        <v>0</v>
      </c>
      <c r="I14" s="151">
        <f t="shared" si="1"/>
        <v>0</v>
      </c>
      <c r="J14" s="152">
        <f t="shared" si="2"/>
        <v>0</v>
      </c>
    </row>
    <row r="15" spans="2:10" ht="35.25" customHeight="1" x14ac:dyDescent="0.25">
      <c r="B15" s="302" t="s">
        <v>120</v>
      </c>
      <c r="C15" s="302"/>
      <c r="D15" s="149">
        <v>0</v>
      </c>
      <c r="E15" s="150">
        <v>0</v>
      </c>
      <c r="F15" s="151">
        <f t="shared" si="0"/>
        <v>0</v>
      </c>
      <c r="G15" s="149">
        <v>0</v>
      </c>
      <c r="H15" s="150">
        <v>0</v>
      </c>
      <c r="I15" s="151">
        <f t="shared" si="1"/>
        <v>0</v>
      </c>
      <c r="J15" s="152">
        <f t="shared" si="2"/>
        <v>0</v>
      </c>
    </row>
    <row r="16" spans="2:10" ht="35.25" customHeight="1" x14ac:dyDescent="0.25">
      <c r="B16" s="302" t="s">
        <v>451</v>
      </c>
      <c r="C16" s="302"/>
      <c r="D16" s="149">
        <v>73.5</v>
      </c>
      <c r="E16" s="150">
        <v>151123765</v>
      </c>
      <c r="F16" s="151">
        <f t="shared" si="0"/>
        <v>171342.13718820861</v>
      </c>
      <c r="G16" s="149">
        <v>71.239999999999995</v>
      </c>
      <c r="H16" s="150">
        <v>165772097</v>
      </c>
      <c r="I16" s="151">
        <f t="shared" si="1"/>
        <v>193912.70938611266</v>
      </c>
      <c r="J16" s="152">
        <f t="shared" si="2"/>
        <v>1.131728088421774</v>
      </c>
    </row>
  </sheetData>
  <mergeCells count="12">
    <mergeCell ref="B16:C16"/>
    <mergeCell ref="B7:C7"/>
    <mergeCell ref="B4:J4"/>
    <mergeCell ref="B5:C6"/>
    <mergeCell ref="D5:F5"/>
    <mergeCell ref="G5:I5"/>
    <mergeCell ref="J5:J6"/>
    <mergeCell ref="B2:J2"/>
    <mergeCell ref="B8:B12"/>
    <mergeCell ref="B13:C13"/>
    <mergeCell ref="B14:C14"/>
    <mergeCell ref="B15:C15"/>
  </mergeCells>
  <pageMargins left="0.7" right="0.7" top="0.78740157499999996" bottom="0.78740157499999996" header="0.3" footer="0.3"/>
  <pageSetup paperSize="9" scale="7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16"/>
  <sheetViews>
    <sheetView workbookViewId="0">
      <selection activeCell="H17" sqref="H17"/>
    </sheetView>
  </sheetViews>
  <sheetFormatPr defaultRowHeight="15" x14ac:dyDescent="0.25"/>
  <cols>
    <col min="1" max="1" width="3.42578125" customWidth="1"/>
    <col min="3" max="3" width="22.42578125" customWidth="1"/>
    <col min="4" max="10" width="17" customWidth="1"/>
  </cols>
  <sheetData>
    <row r="2" spans="2:13" x14ac:dyDescent="0.25">
      <c r="B2" s="273" t="s">
        <v>498</v>
      </c>
      <c r="C2" s="273"/>
      <c r="D2" s="273"/>
      <c r="E2" s="273"/>
      <c r="F2" s="273"/>
      <c r="G2" s="273"/>
      <c r="H2" s="273"/>
      <c r="I2" s="273"/>
      <c r="J2" s="273"/>
    </row>
    <row r="4" spans="2:13" ht="36.75" customHeight="1" x14ac:dyDescent="0.25">
      <c r="B4" s="293" t="s">
        <v>452</v>
      </c>
      <c r="C4" s="293"/>
      <c r="D4" s="293"/>
      <c r="E4" s="293"/>
      <c r="F4" s="293"/>
      <c r="G4" s="293"/>
      <c r="H4" s="293"/>
      <c r="I4" s="293"/>
      <c r="J4" s="293"/>
      <c r="K4" s="135"/>
      <c r="L4" s="135"/>
      <c r="M4" s="135"/>
    </row>
    <row r="5" spans="2:13" x14ac:dyDescent="0.25">
      <c r="B5" s="303" t="s">
        <v>110</v>
      </c>
      <c r="C5" s="303"/>
      <c r="D5" s="303">
        <v>2022</v>
      </c>
      <c r="E5" s="303"/>
      <c r="F5" s="303"/>
      <c r="G5" s="303">
        <v>2023</v>
      </c>
      <c r="H5" s="303"/>
      <c r="I5" s="303"/>
      <c r="J5" s="303" t="s">
        <v>453</v>
      </c>
    </row>
    <row r="6" spans="2:13" ht="63.75" x14ac:dyDescent="0.25">
      <c r="B6" s="303"/>
      <c r="C6" s="303"/>
      <c r="D6" s="144" t="s">
        <v>454</v>
      </c>
      <c r="E6" s="144" t="s">
        <v>448</v>
      </c>
      <c r="F6" s="144" t="s">
        <v>455</v>
      </c>
      <c r="G6" s="144" t="s">
        <v>454</v>
      </c>
      <c r="H6" s="144" t="s">
        <v>448</v>
      </c>
      <c r="I6" s="144" t="s">
        <v>455</v>
      </c>
      <c r="J6" s="303"/>
    </row>
    <row r="7" spans="2:13" ht="36" customHeight="1" x14ac:dyDescent="0.25">
      <c r="B7" s="302" t="s">
        <v>112</v>
      </c>
      <c r="C7" s="302"/>
      <c r="D7" s="156">
        <v>222</v>
      </c>
      <c r="E7" s="156">
        <v>212.59</v>
      </c>
      <c r="F7" s="157">
        <f>D7-E7</f>
        <v>9.4099999999999966</v>
      </c>
      <c r="G7" s="156">
        <v>227</v>
      </c>
      <c r="H7" s="156">
        <v>200.74</v>
      </c>
      <c r="I7" s="157">
        <f>G7-H7</f>
        <v>26.259999999999991</v>
      </c>
      <c r="J7" s="156">
        <f>H7-E7</f>
        <v>-11.849999999999994</v>
      </c>
    </row>
    <row r="8" spans="2:13" ht="15" customHeight="1" x14ac:dyDescent="0.25">
      <c r="B8" s="304" t="s">
        <v>100</v>
      </c>
      <c r="C8" s="153" t="s">
        <v>113</v>
      </c>
      <c r="D8" s="156">
        <v>32</v>
      </c>
      <c r="E8" s="156">
        <v>31.9</v>
      </c>
      <c r="F8" s="157">
        <f t="shared" ref="F8:F16" si="0">D8-E8</f>
        <v>0.10000000000000142</v>
      </c>
      <c r="G8" s="156">
        <v>29</v>
      </c>
      <c r="H8" s="156">
        <v>28.47</v>
      </c>
      <c r="I8" s="157">
        <f t="shared" ref="I8:I16" si="1">G8-H8</f>
        <v>0.53000000000000114</v>
      </c>
      <c r="J8" s="156">
        <f t="shared" ref="J8:J16" si="2">H8-E8</f>
        <v>-3.4299999999999997</v>
      </c>
    </row>
    <row r="9" spans="2:13" x14ac:dyDescent="0.25">
      <c r="B9" s="305"/>
      <c r="C9" s="153" t="s">
        <v>114</v>
      </c>
      <c r="D9" s="156">
        <v>0</v>
      </c>
      <c r="E9" s="156">
        <v>0</v>
      </c>
      <c r="F9" s="157">
        <f t="shared" si="0"/>
        <v>0</v>
      </c>
      <c r="G9" s="156">
        <v>0</v>
      </c>
      <c r="H9" s="156">
        <v>0</v>
      </c>
      <c r="I9" s="157">
        <f t="shared" si="1"/>
        <v>0</v>
      </c>
      <c r="J9" s="156">
        <f t="shared" si="2"/>
        <v>0</v>
      </c>
    </row>
    <row r="10" spans="2:13" x14ac:dyDescent="0.25">
      <c r="B10" s="305"/>
      <c r="C10" s="153" t="s">
        <v>115</v>
      </c>
      <c r="D10" s="156">
        <v>13</v>
      </c>
      <c r="E10" s="156">
        <v>1</v>
      </c>
      <c r="F10" s="157">
        <f t="shared" si="0"/>
        <v>12</v>
      </c>
      <c r="G10" s="156">
        <v>13</v>
      </c>
      <c r="H10" s="156">
        <v>0</v>
      </c>
      <c r="I10" s="157">
        <f t="shared" si="1"/>
        <v>13</v>
      </c>
      <c r="J10" s="156">
        <f t="shared" si="2"/>
        <v>-1</v>
      </c>
    </row>
    <row r="11" spans="2:13" x14ac:dyDescent="0.25">
      <c r="B11" s="305"/>
      <c r="C11" s="153" t="s">
        <v>116</v>
      </c>
      <c r="D11" s="156">
        <v>0</v>
      </c>
      <c r="E11" s="156">
        <v>0</v>
      </c>
      <c r="F11" s="157">
        <f t="shared" si="0"/>
        <v>0</v>
      </c>
      <c r="G11" s="156">
        <v>0</v>
      </c>
      <c r="H11" s="156">
        <v>0</v>
      </c>
      <c r="I11" s="157">
        <f t="shared" si="1"/>
        <v>0</v>
      </c>
      <c r="J11" s="156">
        <f t="shared" si="2"/>
        <v>0</v>
      </c>
    </row>
    <row r="12" spans="2:13" x14ac:dyDescent="0.25">
      <c r="B12" s="306"/>
      <c r="C12" s="153" t="s">
        <v>117</v>
      </c>
      <c r="D12" s="156">
        <v>18</v>
      </c>
      <c r="E12" s="156">
        <v>18.38</v>
      </c>
      <c r="F12" s="157">
        <f t="shared" si="0"/>
        <v>-0.37999999999999901</v>
      </c>
      <c r="G12" s="156">
        <v>18</v>
      </c>
      <c r="H12" s="156">
        <v>17.88</v>
      </c>
      <c r="I12" s="157">
        <f t="shared" si="1"/>
        <v>0.12000000000000099</v>
      </c>
      <c r="J12" s="156">
        <f t="shared" si="2"/>
        <v>-0.5</v>
      </c>
    </row>
    <row r="13" spans="2:13" ht="45" customHeight="1" x14ac:dyDescent="0.25">
      <c r="B13" s="302" t="s">
        <v>118</v>
      </c>
      <c r="C13" s="302"/>
      <c r="D13" s="156">
        <v>0</v>
      </c>
      <c r="E13" s="156">
        <v>0</v>
      </c>
      <c r="F13" s="157">
        <f t="shared" si="0"/>
        <v>0</v>
      </c>
      <c r="G13" s="156">
        <v>0</v>
      </c>
      <c r="H13" s="156">
        <v>0</v>
      </c>
      <c r="I13" s="157">
        <f t="shared" si="1"/>
        <v>0</v>
      </c>
      <c r="J13" s="156">
        <f t="shared" si="2"/>
        <v>0</v>
      </c>
    </row>
    <row r="14" spans="2:13" ht="45" customHeight="1" x14ac:dyDescent="0.25">
      <c r="B14" s="302" t="s">
        <v>119</v>
      </c>
      <c r="C14" s="302"/>
      <c r="D14" s="156">
        <v>0</v>
      </c>
      <c r="E14" s="156">
        <v>0</v>
      </c>
      <c r="F14" s="157">
        <f t="shared" si="0"/>
        <v>0</v>
      </c>
      <c r="G14" s="156">
        <v>0</v>
      </c>
      <c r="H14" s="156">
        <v>0</v>
      </c>
      <c r="I14" s="157">
        <f t="shared" si="1"/>
        <v>0</v>
      </c>
      <c r="J14" s="156">
        <f t="shared" si="2"/>
        <v>0</v>
      </c>
    </row>
    <row r="15" spans="2:13" ht="45" customHeight="1" x14ac:dyDescent="0.25">
      <c r="B15" s="302" t="s">
        <v>120</v>
      </c>
      <c r="C15" s="302"/>
      <c r="D15" s="156">
        <v>0</v>
      </c>
      <c r="E15" s="156">
        <v>0</v>
      </c>
      <c r="F15" s="157">
        <f t="shared" si="0"/>
        <v>0</v>
      </c>
      <c r="G15" s="156">
        <v>0</v>
      </c>
      <c r="H15" s="156">
        <v>0</v>
      </c>
      <c r="I15" s="157">
        <f t="shared" si="1"/>
        <v>0</v>
      </c>
      <c r="J15" s="156">
        <f t="shared" si="2"/>
        <v>0</v>
      </c>
    </row>
    <row r="16" spans="2:13" ht="45" customHeight="1" x14ac:dyDescent="0.25">
      <c r="B16" s="302" t="s">
        <v>121</v>
      </c>
      <c r="C16" s="302"/>
      <c r="D16" s="156">
        <v>74</v>
      </c>
      <c r="E16" s="156">
        <v>73.5</v>
      </c>
      <c r="F16" s="157">
        <f t="shared" si="0"/>
        <v>0.5</v>
      </c>
      <c r="G16" s="156">
        <v>74</v>
      </c>
      <c r="H16" s="156">
        <v>71.239999999999995</v>
      </c>
      <c r="I16" s="157">
        <f t="shared" si="1"/>
        <v>2.7600000000000051</v>
      </c>
      <c r="J16" s="156">
        <f t="shared" si="2"/>
        <v>-2.2600000000000051</v>
      </c>
    </row>
  </sheetData>
  <mergeCells count="12">
    <mergeCell ref="B16:C16"/>
    <mergeCell ref="B7:C7"/>
    <mergeCell ref="B4:J4"/>
    <mergeCell ref="B5:C6"/>
    <mergeCell ref="D5:F5"/>
    <mergeCell ref="G5:I5"/>
    <mergeCell ref="J5:J6"/>
    <mergeCell ref="B2:J2"/>
    <mergeCell ref="B8:B12"/>
    <mergeCell ref="B13:C13"/>
    <mergeCell ref="B14:C14"/>
    <mergeCell ref="B15:C15"/>
  </mergeCells>
  <pageMargins left="0.7" right="0.7" top="0.78740157499999996" bottom="0.78740157499999996" header="0.3" footer="0.3"/>
  <pageSetup paperSize="9"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19"/>
  <sheetViews>
    <sheetView zoomScaleNormal="100" workbookViewId="0">
      <selection activeCell="F13" sqref="F13"/>
    </sheetView>
  </sheetViews>
  <sheetFormatPr defaultRowHeight="15" x14ac:dyDescent="0.25"/>
  <cols>
    <col min="2" max="2" width="18.85546875" bestFit="1" customWidth="1"/>
    <col min="3" max="6" width="16.42578125" customWidth="1"/>
    <col min="7" max="7" width="39.7109375" customWidth="1"/>
    <col min="9" max="9" width="14.28515625" customWidth="1"/>
    <col min="10" max="10" width="18.85546875" bestFit="1" customWidth="1"/>
    <col min="11" max="13" width="14.28515625" customWidth="1"/>
    <col min="14" max="14" width="18.140625" bestFit="1" customWidth="1"/>
    <col min="15" max="15" width="16.7109375" bestFit="1" customWidth="1"/>
    <col min="16" max="17" width="14.28515625" customWidth="1"/>
    <col min="18" max="18" width="18.85546875" bestFit="1" customWidth="1"/>
    <col min="19" max="22" width="14.28515625" customWidth="1"/>
  </cols>
  <sheetData>
    <row r="2" spans="1:23" x14ac:dyDescent="0.25">
      <c r="B2" s="273" t="s">
        <v>499</v>
      </c>
      <c r="C2" s="273"/>
      <c r="D2" s="273"/>
      <c r="E2" s="273"/>
      <c r="F2" s="273"/>
      <c r="G2" s="273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</row>
    <row r="4" spans="1:23" s="54" customFormat="1" ht="90" x14ac:dyDescent="0.25">
      <c r="A4" s="51"/>
      <c r="B4" s="308" t="s">
        <v>135</v>
      </c>
      <c r="C4" s="52" t="s">
        <v>134</v>
      </c>
      <c r="D4" s="53" t="s">
        <v>127</v>
      </c>
      <c r="E4" s="53" t="s">
        <v>128</v>
      </c>
      <c r="F4" s="53" t="s">
        <v>129</v>
      </c>
      <c r="G4" s="307" t="s">
        <v>130</v>
      </c>
    </row>
    <row r="5" spans="1:23" s="54" customFormat="1" x14ac:dyDescent="0.25">
      <c r="A5" s="55"/>
      <c r="B5" s="308"/>
      <c r="C5" s="56" t="s">
        <v>131</v>
      </c>
      <c r="D5" s="56" t="s">
        <v>131</v>
      </c>
      <c r="E5" s="56" t="s">
        <v>131</v>
      </c>
      <c r="F5" s="56" t="s">
        <v>131</v>
      </c>
      <c r="G5" s="307"/>
    </row>
    <row r="6" spans="1:23" x14ac:dyDescent="0.25">
      <c r="A6" s="48" t="s">
        <v>132</v>
      </c>
      <c r="B6" s="49" t="s">
        <v>547</v>
      </c>
      <c r="C6" s="49">
        <v>150</v>
      </c>
      <c r="D6" s="49">
        <v>0</v>
      </c>
      <c r="E6" s="49">
        <v>66</v>
      </c>
      <c r="F6" s="49">
        <v>80.55</v>
      </c>
      <c r="G6" s="5" t="s">
        <v>133</v>
      </c>
    </row>
    <row r="7" spans="1:23" x14ac:dyDescent="0.25">
      <c r="A7" s="47"/>
      <c r="B7" s="50"/>
      <c r="C7" s="29"/>
      <c r="D7" s="29"/>
      <c r="E7" s="29"/>
      <c r="F7" s="29"/>
      <c r="G7" s="265" t="s">
        <v>550</v>
      </c>
    </row>
    <row r="10" spans="1:23" ht="90" x14ac:dyDescent="0.25">
      <c r="A10" s="51"/>
      <c r="B10" s="308" t="s">
        <v>136</v>
      </c>
      <c r="C10" s="52" t="s">
        <v>134</v>
      </c>
      <c r="D10" s="53" t="s">
        <v>127</v>
      </c>
      <c r="E10" s="53" t="s">
        <v>128</v>
      </c>
      <c r="F10" s="53" t="s">
        <v>129</v>
      </c>
      <c r="G10" s="307" t="s">
        <v>130</v>
      </c>
    </row>
    <row r="11" spans="1:23" x14ac:dyDescent="0.25">
      <c r="A11" s="55"/>
      <c r="B11" s="308"/>
      <c r="C11" s="56" t="s">
        <v>131</v>
      </c>
      <c r="D11" s="56" t="s">
        <v>131</v>
      </c>
      <c r="E11" s="56" t="s">
        <v>131</v>
      </c>
      <c r="F11" s="56" t="s">
        <v>131</v>
      </c>
      <c r="G11" s="307"/>
    </row>
    <row r="12" spans="1:23" x14ac:dyDescent="0.25">
      <c r="A12" s="48" t="s">
        <v>132</v>
      </c>
      <c r="B12" s="49" t="s">
        <v>547</v>
      </c>
      <c r="C12" s="49">
        <v>150</v>
      </c>
      <c r="D12" s="49">
        <v>0</v>
      </c>
      <c r="E12" s="49">
        <v>80</v>
      </c>
      <c r="F12" s="49">
        <v>66.55</v>
      </c>
      <c r="G12" s="5" t="s">
        <v>404</v>
      </c>
    </row>
    <row r="13" spans="1:23" x14ac:dyDescent="0.25">
      <c r="A13" s="47"/>
      <c r="B13" s="50"/>
      <c r="C13" s="29"/>
      <c r="D13" s="29"/>
      <c r="E13" s="29"/>
      <c r="F13" s="29"/>
      <c r="G13" s="5" t="s">
        <v>550</v>
      </c>
    </row>
    <row r="16" spans="1:23" ht="90" x14ac:dyDescent="0.25">
      <c r="A16" s="51"/>
      <c r="B16" s="308" t="s">
        <v>126</v>
      </c>
      <c r="C16" s="52" t="s">
        <v>134</v>
      </c>
      <c r="D16" s="53" t="s">
        <v>127</v>
      </c>
      <c r="E16" s="53" t="s">
        <v>128</v>
      </c>
      <c r="F16" s="53" t="s">
        <v>129</v>
      </c>
      <c r="G16" s="307" t="s">
        <v>130</v>
      </c>
    </row>
    <row r="17" spans="1:7" x14ac:dyDescent="0.25">
      <c r="A17" s="55"/>
      <c r="B17" s="308"/>
      <c r="C17" s="56" t="s">
        <v>131</v>
      </c>
      <c r="D17" s="56" t="s">
        <v>131</v>
      </c>
      <c r="E17" s="56" t="s">
        <v>131</v>
      </c>
      <c r="F17" s="56" t="s">
        <v>131</v>
      </c>
      <c r="G17" s="307"/>
    </row>
    <row r="18" spans="1:7" x14ac:dyDescent="0.25">
      <c r="A18" s="48" t="s">
        <v>132</v>
      </c>
      <c r="B18" s="49" t="s">
        <v>547</v>
      </c>
      <c r="C18" s="49">
        <v>150</v>
      </c>
      <c r="D18" s="49">
        <v>0</v>
      </c>
      <c r="E18" s="49">
        <v>90</v>
      </c>
      <c r="F18" s="49">
        <v>60</v>
      </c>
      <c r="G18" s="5" t="s">
        <v>133</v>
      </c>
    </row>
    <row r="19" spans="1:7" x14ac:dyDescent="0.25">
      <c r="A19" s="47"/>
      <c r="B19" s="50"/>
      <c r="C19" s="29"/>
      <c r="D19" s="29"/>
      <c r="E19" s="29"/>
      <c r="F19" s="29"/>
      <c r="G19" s="5"/>
    </row>
  </sheetData>
  <mergeCells count="7">
    <mergeCell ref="B2:G2"/>
    <mergeCell ref="G16:G17"/>
    <mergeCell ref="B4:B5"/>
    <mergeCell ref="G4:G5"/>
    <mergeCell ref="B10:B11"/>
    <mergeCell ref="G10:G11"/>
    <mergeCell ref="B16:B17"/>
  </mergeCells>
  <pageMargins left="0.17" right="0.7" top="0.78740157499999996" bottom="0.78740157499999996" header="0.3" footer="0.3"/>
  <pageSetup paperSize="9" scale="9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62"/>
  <sheetViews>
    <sheetView zoomScale="60" zoomScaleNormal="60" workbookViewId="0">
      <pane ySplit="4" topLeftCell="A10" activePane="bottomLeft" state="frozen"/>
      <selection pane="bottomLeft" activeCell="D10" sqref="D10:D56"/>
    </sheetView>
  </sheetViews>
  <sheetFormatPr defaultColWidth="9.140625" defaultRowHeight="15" x14ac:dyDescent="0.25"/>
  <cols>
    <col min="1" max="1" width="20.7109375" style="63" customWidth="1"/>
    <col min="2" max="2" width="7.42578125" style="63" customWidth="1"/>
    <col min="3" max="3" width="82.42578125" style="179" customWidth="1"/>
    <col min="4" max="4" width="28" style="59" customWidth="1"/>
    <col min="5" max="5" width="14.85546875" style="59" bestFit="1" customWidth="1"/>
    <col min="6" max="8" width="12.7109375" style="59" customWidth="1"/>
    <col min="9" max="16384" width="9.140625" style="59"/>
  </cols>
  <sheetData>
    <row r="2" spans="1:8" ht="18.75" x14ac:dyDescent="0.3">
      <c r="A2" s="310" t="s">
        <v>500</v>
      </c>
      <c r="B2" s="310"/>
      <c r="C2" s="310"/>
      <c r="D2" s="310"/>
    </row>
    <row r="3" spans="1:8" ht="18.75" x14ac:dyDescent="0.3">
      <c r="A3" s="309" t="s">
        <v>137</v>
      </c>
      <c r="B3" s="309"/>
      <c r="C3" s="309"/>
      <c r="D3" s="309"/>
    </row>
    <row r="4" spans="1:8" ht="30" customHeight="1" x14ac:dyDescent="0.25">
      <c r="A4" s="64" t="s">
        <v>138</v>
      </c>
      <c r="B4" s="64" t="s">
        <v>139</v>
      </c>
      <c r="C4" s="174" t="s">
        <v>140</v>
      </c>
      <c r="D4" s="180" t="s">
        <v>441</v>
      </c>
      <c r="E4" s="57"/>
      <c r="F4" s="57"/>
      <c r="G4" s="57"/>
      <c r="H4" s="57"/>
    </row>
    <row r="5" spans="1:8" s="62" customFormat="1" ht="18.75" x14ac:dyDescent="0.3">
      <c r="A5" s="65" t="s">
        <v>141</v>
      </c>
      <c r="B5" s="66">
        <v>2023</v>
      </c>
      <c r="C5" s="175" t="s">
        <v>142</v>
      </c>
      <c r="D5" s="239">
        <v>0</v>
      </c>
    </row>
    <row r="6" spans="1:8" s="62" customFormat="1" ht="18.75" x14ac:dyDescent="0.3">
      <c r="A6" s="65" t="s">
        <v>143</v>
      </c>
      <c r="B6" s="66">
        <v>2023</v>
      </c>
      <c r="C6" s="175" t="s">
        <v>144</v>
      </c>
      <c r="D6" s="239">
        <v>0</v>
      </c>
    </row>
    <row r="7" spans="1:8" s="62" customFormat="1" ht="18.75" x14ac:dyDescent="0.3">
      <c r="A7" s="65" t="s">
        <v>145</v>
      </c>
      <c r="B7" s="66">
        <v>2023</v>
      </c>
      <c r="C7" s="175" t="s">
        <v>146</v>
      </c>
      <c r="D7" s="239">
        <v>0</v>
      </c>
    </row>
    <row r="8" spans="1:8" ht="18.75" x14ac:dyDescent="0.3">
      <c r="A8" s="65" t="s">
        <v>147</v>
      </c>
      <c r="B8" s="66">
        <v>2023</v>
      </c>
      <c r="C8" s="175" t="s">
        <v>148</v>
      </c>
      <c r="D8" s="239">
        <v>0</v>
      </c>
    </row>
    <row r="9" spans="1:8" s="62" customFormat="1" ht="18.75" x14ac:dyDescent="0.3">
      <c r="A9" s="65" t="s">
        <v>149</v>
      </c>
      <c r="B9" s="66">
        <v>2023</v>
      </c>
      <c r="C9" s="175" t="s">
        <v>150</v>
      </c>
      <c r="D9" s="239">
        <v>0</v>
      </c>
    </row>
    <row r="10" spans="1:8" ht="18.75" x14ac:dyDescent="0.3">
      <c r="A10" s="65" t="s">
        <v>151</v>
      </c>
      <c r="B10" s="66">
        <v>2023</v>
      </c>
      <c r="C10" s="175" t="s">
        <v>152</v>
      </c>
      <c r="D10" s="350">
        <v>0</v>
      </c>
    </row>
    <row r="11" spans="1:8" ht="18.75" x14ac:dyDescent="0.3">
      <c r="A11" s="67" t="s">
        <v>153</v>
      </c>
      <c r="B11" s="66">
        <v>2023</v>
      </c>
      <c r="C11" s="176" t="s">
        <v>154</v>
      </c>
      <c r="D11" s="350">
        <v>0</v>
      </c>
    </row>
    <row r="12" spans="1:8" ht="18.75" x14ac:dyDescent="0.3">
      <c r="A12" s="65">
        <v>50290</v>
      </c>
      <c r="B12" s="66">
        <v>2023</v>
      </c>
      <c r="C12" s="175" t="s">
        <v>155</v>
      </c>
      <c r="D12" s="350">
        <v>65380</v>
      </c>
    </row>
    <row r="13" spans="1:8" ht="18.75" x14ac:dyDescent="0.3">
      <c r="A13" s="65">
        <v>50291</v>
      </c>
      <c r="B13" s="66">
        <v>2023</v>
      </c>
      <c r="C13" s="175" t="s">
        <v>156</v>
      </c>
      <c r="D13" s="350">
        <v>164350</v>
      </c>
    </row>
    <row r="14" spans="1:8" ht="18.75" x14ac:dyDescent="0.3">
      <c r="A14" s="65">
        <v>513701</v>
      </c>
      <c r="B14" s="66">
        <v>2023</v>
      </c>
      <c r="C14" s="175" t="s">
        <v>157</v>
      </c>
      <c r="D14" s="350">
        <v>0</v>
      </c>
    </row>
    <row r="15" spans="1:8" ht="18.75" x14ac:dyDescent="0.3">
      <c r="A15" s="65">
        <v>513702</v>
      </c>
      <c r="B15" s="66">
        <v>2023</v>
      </c>
      <c r="C15" s="175" t="s">
        <v>158</v>
      </c>
      <c r="D15" s="350">
        <v>0</v>
      </c>
    </row>
    <row r="16" spans="1:8" ht="18.75" x14ac:dyDescent="0.3">
      <c r="A16" s="65">
        <v>513703</v>
      </c>
      <c r="B16" s="66">
        <v>2023</v>
      </c>
      <c r="C16" s="175" t="s">
        <v>159</v>
      </c>
      <c r="D16" s="350">
        <v>45399.199999999997</v>
      </c>
    </row>
    <row r="17" spans="1:4" ht="18.75" x14ac:dyDescent="0.3">
      <c r="A17" s="65">
        <v>513704</v>
      </c>
      <c r="B17" s="66">
        <v>2023</v>
      </c>
      <c r="C17" s="175" t="s">
        <v>160</v>
      </c>
      <c r="D17" s="350">
        <v>16375.57</v>
      </c>
    </row>
    <row r="18" spans="1:4" s="58" customFormat="1" ht="18.75" x14ac:dyDescent="0.3">
      <c r="A18" s="65">
        <v>513901</v>
      </c>
      <c r="B18" s="66">
        <v>2023</v>
      </c>
      <c r="C18" s="175" t="s">
        <v>161</v>
      </c>
      <c r="D18" s="350">
        <v>628022.68999999994</v>
      </c>
    </row>
    <row r="19" spans="1:4" ht="18.75" x14ac:dyDescent="0.3">
      <c r="A19" s="65">
        <v>51395</v>
      </c>
      <c r="B19" s="66">
        <v>2023</v>
      </c>
      <c r="C19" s="175" t="s">
        <v>162</v>
      </c>
      <c r="D19" s="350">
        <v>358090</v>
      </c>
    </row>
    <row r="20" spans="1:4" ht="18.75" x14ac:dyDescent="0.3">
      <c r="A20" s="65">
        <v>516201</v>
      </c>
      <c r="B20" s="66">
        <v>2023</v>
      </c>
      <c r="C20" s="175" t="s">
        <v>163</v>
      </c>
      <c r="D20" s="350">
        <v>329881.17</v>
      </c>
    </row>
    <row r="21" spans="1:4" ht="18.75" x14ac:dyDescent="0.3">
      <c r="A21" s="65">
        <v>516202</v>
      </c>
      <c r="B21" s="66">
        <v>2023</v>
      </c>
      <c r="C21" s="175" t="s">
        <v>164</v>
      </c>
      <c r="D21" s="350">
        <v>97145.02</v>
      </c>
    </row>
    <row r="22" spans="1:4" ht="18.75" x14ac:dyDescent="0.3">
      <c r="A22" s="65">
        <v>51630</v>
      </c>
      <c r="B22" s="66">
        <v>2023</v>
      </c>
      <c r="C22" s="175" t="s">
        <v>165</v>
      </c>
      <c r="D22" s="350">
        <v>0</v>
      </c>
    </row>
    <row r="23" spans="1:4" ht="18.75" x14ac:dyDescent="0.3">
      <c r="A23" s="65">
        <v>51631</v>
      </c>
      <c r="B23" s="66">
        <v>2023</v>
      </c>
      <c r="C23" s="175" t="s">
        <v>166</v>
      </c>
      <c r="D23" s="350">
        <v>55538</v>
      </c>
    </row>
    <row r="24" spans="1:4" ht="18.75" x14ac:dyDescent="0.3">
      <c r="A24" s="65">
        <v>51632</v>
      </c>
      <c r="B24" s="66">
        <v>2023</v>
      </c>
      <c r="C24" s="175" t="s">
        <v>167</v>
      </c>
      <c r="D24" s="350">
        <v>14653</v>
      </c>
    </row>
    <row r="25" spans="1:4" ht="18.75" x14ac:dyDescent="0.3">
      <c r="A25" s="65">
        <v>51671</v>
      </c>
      <c r="B25" s="66">
        <v>2023</v>
      </c>
      <c r="C25" s="175" t="s">
        <v>168</v>
      </c>
      <c r="D25" s="350">
        <v>9075</v>
      </c>
    </row>
    <row r="26" spans="1:4" ht="18.75" x14ac:dyDescent="0.3">
      <c r="A26" s="65">
        <v>51690</v>
      </c>
      <c r="B26" s="66">
        <v>2023</v>
      </c>
      <c r="C26" s="175" t="s">
        <v>169</v>
      </c>
      <c r="D26" s="350">
        <v>3438589.3</v>
      </c>
    </row>
    <row r="27" spans="1:4" ht="18.75" x14ac:dyDescent="0.3">
      <c r="A27" s="65">
        <v>51691</v>
      </c>
      <c r="B27" s="66">
        <v>2023</v>
      </c>
      <c r="C27" s="175" t="s">
        <v>170</v>
      </c>
      <c r="D27" s="350">
        <v>13595</v>
      </c>
    </row>
    <row r="28" spans="1:4" ht="18.75" x14ac:dyDescent="0.3">
      <c r="A28" s="65">
        <v>51692</v>
      </c>
      <c r="B28" s="66">
        <v>2023</v>
      </c>
      <c r="C28" s="175" t="s">
        <v>171</v>
      </c>
      <c r="D28" s="350">
        <v>0</v>
      </c>
    </row>
    <row r="29" spans="1:4" ht="18.75" x14ac:dyDescent="0.3">
      <c r="A29" s="65">
        <v>51693</v>
      </c>
      <c r="B29" s="66">
        <v>2023</v>
      </c>
      <c r="C29" s="175" t="s">
        <v>172</v>
      </c>
      <c r="D29" s="350">
        <v>43909.69</v>
      </c>
    </row>
    <row r="30" spans="1:4" ht="18.75" x14ac:dyDescent="0.3">
      <c r="A30" s="65">
        <v>51694</v>
      </c>
      <c r="B30" s="66">
        <v>2023</v>
      </c>
      <c r="C30" s="175" t="s">
        <v>173</v>
      </c>
      <c r="D30" s="350">
        <v>280493.73</v>
      </c>
    </row>
    <row r="31" spans="1:4" ht="18.75" x14ac:dyDescent="0.3">
      <c r="A31" s="65">
        <v>51710</v>
      </c>
      <c r="B31" s="66">
        <v>2023</v>
      </c>
      <c r="C31" s="175" t="s">
        <v>174</v>
      </c>
      <c r="D31" s="350">
        <v>1727999.49</v>
      </c>
    </row>
    <row r="32" spans="1:4" ht="18.75" x14ac:dyDescent="0.3">
      <c r="A32" s="65">
        <v>51711</v>
      </c>
      <c r="B32" s="66">
        <v>2023</v>
      </c>
      <c r="C32" s="175" t="s">
        <v>175</v>
      </c>
      <c r="D32" s="350">
        <v>0</v>
      </c>
    </row>
    <row r="33" spans="1:5" ht="18.75" x14ac:dyDescent="0.3">
      <c r="A33" s="65">
        <v>51712</v>
      </c>
      <c r="B33" s="66">
        <v>2023</v>
      </c>
      <c r="C33" s="175" t="s">
        <v>176</v>
      </c>
      <c r="D33" s="350">
        <v>69220.59</v>
      </c>
    </row>
    <row r="34" spans="1:5" ht="18.75" x14ac:dyDescent="0.3">
      <c r="A34" s="65">
        <v>51730</v>
      </c>
      <c r="B34" s="66">
        <v>2023</v>
      </c>
      <c r="C34" s="175" t="s">
        <v>177</v>
      </c>
      <c r="D34" s="350">
        <v>402677</v>
      </c>
    </row>
    <row r="35" spans="1:5" ht="18.75" x14ac:dyDescent="0.3">
      <c r="A35" s="65">
        <v>51731</v>
      </c>
      <c r="B35" s="66">
        <v>2023</v>
      </c>
      <c r="C35" s="175" t="s">
        <v>178</v>
      </c>
      <c r="D35" s="350">
        <v>1423</v>
      </c>
      <c r="E35" s="240"/>
    </row>
    <row r="36" spans="1:5" ht="18.75" x14ac:dyDescent="0.3">
      <c r="A36" s="65">
        <v>51920</v>
      </c>
      <c r="B36" s="66">
        <v>2023</v>
      </c>
      <c r="C36" s="175" t="s">
        <v>179</v>
      </c>
      <c r="D36" s="350">
        <v>379274.16</v>
      </c>
    </row>
    <row r="37" spans="1:5" ht="18.75" x14ac:dyDescent="0.3">
      <c r="A37" s="65">
        <v>51921</v>
      </c>
      <c r="B37" s="66">
        <v>2023</v>
      </c>
      <c r="C37" s="175" t="s">
        <v>180</v>
      </c>
      <c r="D37" s="350">
        <v>11391361.890000001</v>
      </c>
    </row>
    <row r="38" spans="1:5" ht="18.75" x14ac:dyDescent="0.3">
      <c r="A38" s="65">
        <v>51922</v>
      </c>
      <c r="B38" s="66">
        <v>2023</v>
      </c>
      <c r="C38" s="175" t="s">
        <v>181</v>
      </c>
      <c r="D38" s="350">
        <v>1734284.68</v>
      </c>
    </row>
    <row r="39" spans="1:5" ht="18.75" x14ac:dyDescent="0.3">
      <c r="A39" s="65">
        <v>51923</v>
      </c>
      <c r="B39" s="66">
        <v>2023</v>
      </c>
      <c r="C39" s="175" t="s">
        <v>182</v>
      </c>
      <c r="D39" s="350">
        <v>1022515.14</v>
      </c>
    </row>
    <row r="40" spans="1:5" ht="18.75" x14ac:dyDescent="0.3">
      <c r="A40" s="65">
        <v>51924</v>
      </c>
      <c r="B40" s="66">
        <v>2023</v>
      </c>
      <c r="C40" s="175" t="s">
        <v>183</v>
      </c>
      <c r="D40" s="350">
        <v>0</v>
      </c>
    </row>
    <row r="41" spans="1:5" ht="18.75" x14ac:dyDescent="0.3">
      <c r="A41" s="65">
        <v>51925</v>
      </c>
      <c r="B41" s="66">
        <v>2023</v>
      </c>
      <c r="C41" s="175" t="s">
        <v>184</v>
      </c>
      <c r="D41" s="350">
        <v>0</v>
      </c>
    </row>
    <row r="42" spans="1:5" ht="18.75" x14ac:dyDescent="0.3">
      <c r="A42" s="65">
        <v>519260</v>
      </c>
      <c r="B42" s="66">
        <v>2023</v>
      </c>
      <c r="C42" s="175" t="s">
        <v>185</v>
      </c>
      <c r="D42" s="350">
        <v>0</v>
      </c>
    </row>
    <row r="43" spans="1:5" ht="18.75" x14ac:dyDescent="0.3">
      <c r="A43" s="65">
        <v>519261</v>
      </c>
      <c r="B43" s="66">
        <v>2023</v>
      </c>
      <c r="C43" s="175" t="s">
        <v>186</v>
      </c>
      <c r="D43" s="350">
        <v>3127127.43</v>
      </c>
    </row>
    <row r="44" spans="1:5" ht="18.75" x14ac:dyDescent="0.3">
      <c r="A44" s="65">
        <v>51927</v>
      </c>
      <c r="B44" s="66">
        <v>2023</v>
      </c>
      <c r="C44" s="175" t="s">
        <v>187</v>
      </c>
      <c r="D44" s="350">
        <v>8564309.0899999999</v>
      </c>
    </row>
    <row r="45" spans="1:5" ht="18.75" x14ac:dyDescent="0.3">
      <c r="A45" s="65">
        <v>519280</v>
      </c>
      <c r="B45" s="66">
        <v>2023</v>
      </c>
      <c r="C45" s="175" t="s">
        <v>188</v>
      </c>
      <c r="D45" s="350">
        <v>0</v>
      </c>
    </row>
    <row r="46" spans="1:5" ht="18.75" x14ac:dyDescent="0.3">
      <c r="A46" s="65">
        <v>519281</v>
      </c>
      <c r="B46" s="66">
        <v>2023</v>
      </c>
      <c r="C46" s="175" t="s">
        <v>189</v>
      </c>
      <c r="D46" s="350">
        <v>0</v>
      </c>
    </row>
    <row r="47" spans="1:5" ht="37.5" x14ac:dyDescent="0.3">
      <c r="A47" s="65">
        <v>519282</v>
      </c>
      <c r="B47" s="66">
        <v>2023</v>
      </c>
      <c r="C47" s="175" t="s">
        <v>190</v>
      </c>
      <c r="D47" s="350">
        <v>0</v>
      </c>
    </row>
    <row r="48" spans="1:5" ht="37.5" x14ac:dyDescent="0.3">
      <c r="A48" s="65">
        <v>519283</v>
      </c>
      <c r="B48" s="66">
        <v>2023</v>
      </c>
      <c r="C48" s="175" t="s">
        <v>191</v>
      </c>
      <c r="D48" s="350">
        <v>0</v>
      </c>
    </row>
    <row r="49" spans="1:5" ht="18.75" x14ac:dyDescent="0.3">
      <c r="A49" s="65">
        <v>519290</v>
      </c>
      <c r="B49" s="66">
        <v>2023</v>
      </c>
      <c r="C49" s="175" t="s">
        <v>192</v>
      </c>
      <c r="D49" s="350">
        <v>2219686.3199999998</v>
      </c>
    </row>
    <row r="50" spans="1:5" ht="18.75" x14ac:dyDescent="0.3">
      <c r="A50" s="65">
        <v>519291</v>
      </c>
      <c r="B50" s="66">
        <v>2023</v>
      </c>
      <c r="C50" s="175" t="s">
        <v>193</v>
      </c>
      <c r="D50" s="350">
        <v>0</v>
      </c>
      <c r="E50" s="240"/>
    </row>
    <row r="51" spans="1:5" ht="18.75" x14ac:dyDescent="0.3">
      <c r="A51" s="65">
        <v>519292</v>
      </c>
      <c r="B51" s="66">
        <v>2023</v>
      </c>
      <c r="C51" s="175" t="s">
        <v>194</v>
      </c>
      <c r="D51" s="350">
        <v>138103.14000000001</v>
      </c>
    </row>
    <row r="52" spans="1:5" ht="18.75" x14ac:dyDescent="0.3">
      <c r="A52" s="65">
        <v>51960</v>
      </c>
      <c r="B52" s="66">
        <v>2023</v>
      </c>
      <c r="C52" s="175" t="s">
        <v>195</v>
      </c>
      <c r="D52" s="350">
        <v>133501</v>
      </c>
    </row>
    <row r="53" spans="1:5" s="62" customFormat="1" ht="18.75" x14ac:dyDescent="0.3">
      <c r="A53" s="65">
        <v>51961</v>
      </c>
      <c r="B53" s="66">
        <v>2023</v>
      </c>
      <c r="C53" s="175" t="s">
        <v>196</v>
      </c>
      <c r="D53" s="350">
        <v>1952</v>
      </c>
    </row>
    <row r="54" spans="1:5" s="62" customFormat="1" ht="18.75" x14ac:dyDescent="0.3">
      <c r="A54" s="65">
        <v>51962</v>
      </c>
      <c r="B54" s="66">
        <v>2023</v>
      </c>
      <c r="C54" s="175" t="s">
        <v>197</v>
      </c>
      <c r="D54" s="350">
        <v>5326799</v>
      </c>
      <c r="E54" s="241"/>
    </row>
    <row r="55" spans="1:5" s="62" customFormat="1" ht="18.75" x14ac:dyDescent="0.3">
      <c r="A55" s="65">
        <v>542414</v>
      </c>
      <c r="B55" s="66">
        <v>2023</v>
      </c>
      <c r="C55" s="175" t="s">
        <v>198</v>
      </c>
      <c r="D55" s="350">
        <v>0</v>
      </c>
    </row>
    <row r="56" spans="1:5" s="62" customFormat="1" ht="18.75" x14ac:dyDescent="0.3">
      <c r="A56" s="65">
        <v>542422</v>
      </c>
      <c r="B56" s="66">
        <v>2023</v>
      </c>
      <c r="C56" s="175" t="s">
        <v>199</v>
      </c>
      <c r="D56" s="350">
        <v>48464</v>
      </c>
      <c r="E56" s="241"/>
    </row>
    <row r="57" spans="1:5" s="62" customFormat="1" x14ac:dyDescent="0.25">
      <c r="C57" s="177"/>
      <c r="D57" s="241"/>
    </row>
    <row r="58" spans="1:5" x14ac:dyDescent="0.25">
      <c r="A58" s="57"/>
      <c r="B58" s="61"/>
      <c r="C58" s="178"/>
      <c r="D58" s="60"/>
    </row>
    <row r="59" spans="1:5" x14ac:dyDescent="0.25">
      <c r="C59" s="179" t="s">
        <v>201</v>
      </c>
      <c r="D59" s="59">
        <f>D34+D35</f>
        <v>404100</v>
      </c>
    </row>
    <row r="60" spans="1:5" x14ac:dyDescent="0.25">
      <c r="C60" s="179" t="s">
        <v>200</v>
      </c>
      <c r="D60" s="59">
        <f>SUM(D36:D51)</f>
        <v>28576661.850000001</v>
      </c>
    </row>
    <row r="62" spans="1:5" x14ac:dyDescent="0.25">
      <c r="D62" s="240"/>
    </row>
  </sheetData>
  <mergeCells count="2">
    <mergeCell ref="A3:D3"/>
    <mergeCell ref="A2:D2"/>
  </mergeCells>
  <phoneticPr fontId="41" type="noConversion"/>
  <pageMargins left="0.23622047244094491" right="0.23622047244094491" top="0.74803149606299213" bottom="0.74803149606299213" header="0.31496062992125984" footer="0.31496062992125984"/>
  <pageSetup paperSize="9" scale="6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1"/>
  <sheetViews>
    <sheetView workbookViewId="0">
      <selection activeCell="A7" sqref="A7"/>
    </sheetView>
  </sheetViews>
  <sheetFormatPr defaultRowHeight="15" x14ac:dyDescent="0.25"/>
  <cols>
    <col min="1" max="1" width="29.140625" customWidth="1"/>
    <col min="3" max="3" width="14.5703125" customWidth="1"/>
    <col min="5" max="5" width="14.28515625" customWidth="1"/>
    <col min="6" max="6" width="53.7109375" customWidth="1"/>
  </cols>
  <sheetData>
    <row r="2" spans="1:6" x14ac:dyDescent="0.25">
      <c r="A2" s="273" t="s">
        <v>501</v>
      </c>
      <c r="B2" s="273"/>
      <c r="C2" s="273"/>
      <c r="D2" s="273"/>
      <c r="E2" s="273"/>
      <c r="F2" s="273"/>
    </row>
    <row r="4" spans="1:6" x14ac:dyDescent="0.25">
      <c r="A4" s="295" t="s">
        <v>208</v>
      </c>
      <c r="B4" s="295"/>
      <c r="C4" s="295"/>
      <c r="D4" s="295"/>
      <c r="E4" s="295"/>
      <c r="F4" s="295"/>
    </row>
    <row r="5" spans="1:6" ht="39.75" customHeight="1" x14ac:dyDescent="0.25">
      <c r="A5" s="295" t="s">
        <v>202</v>
      </c>
      <c r="B5" s="293" t="s">
        <v>207</v>
      </c>
      <c r="C5" s="293"/>
      <c r="D5" s="293" t="s">
        <v>209</v>
      </c>
      <c r="E5" s="293"/>
      <c r="F5" s="68" t="s">
        <v>203</v>
      </c>
    </row>
    <row r="6" spans="1:6" x14ac:dyDescent="0.25">
      <c r="A6" s="295"/>
      <c r="B6" s="68" t="s">
        <v>204</v>
      </c>
      <c r="C6" s="68" t="s">
        <v>205</v>
      </c>
      <c r="D6" s="69" t="s">
        <v>204</v>
      </c>
      <c r="E6" s="69" t="s">
        <v>205</v>
      </c>
      <c r="F6" s="69"/>
    </row>
    <row r="7" spans="1:6" x14ac:dyDescent="0.25">
      <c r="A7" s="5"/>
      <c r="B7" s="5"/>
      <c r="C7" s="5"/>
      <c r="D7" s="5"/>
      <c r="E7" s="5"/>
      <c r="F7" s="5"/>
    </row>
    <row r="8" spans="1:6" x14ac:dyDescent="0.25">
      <c r="A8" s="5"/>
      <c r="B8" s="5"/>
      <c r="C8" s="5"/>
      <c r="D8" s="5"/>
      <c r="E8" s="5"/>
      <c r="F8" s="5"/>
    </row>
    <row r="9" spans="1:6" x14ac:dyDescent="0.25">
      <c r="A9" s="5"/>
      <c r="B9" s="5"/>
      <c r="C9" s="5"/>
      <c r="D9" s="5"/>
      <c r="E9" s="5"/>
      <c r="F9" s="5"/>
    </row>
    <row r="10" spans="1:6" x14ac:dyDescent="0.25">
      <c r="A10" s="5"/>
      <c r="B10" s="5"/>
      <c r="C10" s="5"/>
      <c r="D10" s="5"/>
      <c r="E10" s="5"/>
      <c r="F10" s="5"/>
    </row>
    <row r="11" spans="1:6" x14ac:dyDescent="0.25">
      <c r="A11" s="5"/>
      <c r="B11" s="5"/>
      <c r="C11" s="5"/>
      <c r="D11" s="5"/>
      <c r="E11" s="5"/>
      <c r="F11" s="5"/>
    </row>
    <row r="12" spans="1:6" x14ac:dyDescent="0.25">
      <c r="A12" s="5"/>
      <c r="B12" s="5"/>
      <c r="C12" s="5"/>
      <c r="D12" s="5"/>
      <c r="E12" s="5"/>
      <c r="F12" s="5"/>
    </row>
    <row r="13" spans="1:6" x14ac:dyDescent="0.25">
      <c r="A13" s="5"/>
      <c r="B13" s="5"/>
      <c r="C13" s="5"/>
      <c r="D13" s="5"/>
      <c r="E13" s="5"/>
      <c r="F13" s="5"/>
    </row>
    <row r="14" spans="1:6" x14ac:dyDescent="0.25">
      <c r="A14" s="5"/>
      <c r="B14" s="5"/>
      <c r="C14" s="5"/>
      <c r="D14" s="5"/>
      <c r="E14" s="5"/>
      <c r="F14" s="5"/>
    </row>
    <row r="15" spans="1:6" x14ac:dyDescent="0.25">
      <c r="A15" s="5"/>
      <c r="B15" s="5"/>
      <c r="C15" s="5"/>
      <c r="D15" s="5"/>
      <c r="E15" s="5"/>
      <c r="F15" s="5"/>
    </row>
    <row r="16" spans="1:6" x14ac:dyDescent="0.25">
      <c r="A16" s="5"/>
      <c r="B16" s="5"/>
      <c r="C16" s="5"/>
      <c r="D16" s="5"/>
      <c r="E16" s="5"/>
      <c r="F16" s="5"/>
    </row>
    <row r="17" spans="1:6" x14ac:dyDescent="0.25">
      <c r="A17" s="5"/>
      <c r="B17" s="5"/>
      <c r="C17" s="5"/>
      <c r="D17" s="5"/>
      <c r="E17" s="5"/>
      <c r="F17" s="5"/>
    </row>
    <row r="18" spans="1:6" x14ac:dyDescent="0.25">
      <c r="A18" s="5"/>
      <c r="B18" s="5"/>
      <c r="C18" s="5"/>
      <c r="D18" s="5"/>
      <c r="E18" s="5"/>
      <c r="F18" s="5"/>
    </row>
    <row r="19" spans="1:6" x14ac:dyDescent="0.25">
      <c r="A19" s="5"/>
      <c r="B19" s="5"/>
      <c r="C19" s="5"/>
      <c r="D19" s="5"/>
      <c r="E19" s="5"/>
      <c r="F19" s="5"/>
    </row>
    <row r="20" spans="1:6" x14ac:dyDescent="0.25">
      <c r="A20" s="5"/>
      <c r="B20" s="5"/>
      <c r="C20" s="5"/>
      <c r="D20" s="5"/>
      <c r="E20" s="5"/>
      <c r="F20" s="5"/>
    </row>
    <row r="21" spans="1:6" x14ac:dyDescent="0.25">
      <c r="A21" s="70" t="s">
        <v>206</v>
      </c>
      <c r="B21" s="71">
        <f>SUM(B7:B19)</f>
        <v>0</v>
      </c>
      <c r="C21" s="71">
        <f t="shared" ref="C21:E21" si="0">SUM(C7:C19)</f>
        <v>0</v>
      </c>
      <c r="D21" s="71">
        <f t="shared" si="0"/>
        <v>0</v>
      </c>
      <c r="E21" s="71">
        <f t="shared" si="0"/>
        <v>0</v>
      </c>
      <c r="F21" s="71"/>
    </row>
  </sheetData>
  <mergeCells count="5">
    <mergeCell ref="A4:F4"/>
    <mergeCell ref="A5:A6"/>
    <mergeCell ref="B5:C5"/>
    <mergeCell ref="D5:E5"/>
    <mergeCell ref="A2:F2"/>
  </mergeCells>
  <pageMargins left="0.7" right="0.7" top="0.78740157499999996" bottom="0.78740157499999996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7"/>
  <sheetViews>
    <sheetView workbookViewId="0">
      <selection activeCell="H19" sqref="H19"/>
    </sheetView>
  </sheetViews>
  <sheetFormatPr defaultRowHeight="15" x14ac:dyDescent="0.25"/>
  <cols>
    <col min="1" max="1" width="16.28515625" customWidth="1"/>
    <col min="2" max="5" width="11.42578125" bestFit="1" customWidth="1"/>
    <col min="6" max="6" width="10.85546875" customWidth="1"/>
    <col min="7" max="7" width="15.28515625" bestFit="1" customWidth="1"/>
    <col min="8" max="8" width="27.42578125" customWidth="1"/>
  </cols>
  <sheetData>
    <row r="2" spans="1:8" x14ac:dyDescent="0.25">
      <c r="A2" s="273" t="s">
        <v>502</v>
      </c>
      <c r="B2" s="273"/>
      <c r="C2" s="273"/>
      <c r="D2" s="273"/>
      <c r="E2" s="273"/>
      <c r="F2" s="273"/>
      <c r="G2" s="273"/>
      <c r="H2" s="273"/>
    </row>
    <row r="4" spans="1:8" x14ac:dyDescent="0.25">
      <c r="A4" s="312" t="s">
        <v>223</v>
      </c>
      <c r="B4" s="312"/>
      <c r="C4" s="312"/>
      <c r="D4" s="312"/>
      <c r="E4" s="312"/>
      <c r="F4" s="312"/>
      <c r="G4" s="312"/>
      <c r="H4" s="312"/>
    </row>
    <row r="5" spans="1:8" x14ac:dyDescent="0.25">
      <c r="A5" s="3" t="s">
        <v>216</v>
      </c>
      <c r="B5" s="311" t="s">
        <v>552</v>
      </c>
      <c r="C5" s="311"/>
      <c r="D5" s="311"/>
      <c r="E5" s="311"/>
      <c r="F5" s="311" t="s">
        <v>551</v>
      </c>
      <c r="G5" s="311" t="s">
        <v>341</v>
      </c>
      <c r="H5" s="311" t="s">
        <v>553</v>
      </c>
    </row>
    <row r="6" spans="1:8" ht="30" x14ac:dyDescent="0.25">
      <c r="A6" s="3" t="s">
        <v>42</v>
      </c>
      <c r="B6" s="3" t="s">
        <v>219</v>
      </c>
      <c r="C6" s="3" t="s">
        <v>220</v>
      </c>
      <c r="D6" s="3" t="s">
        <v>221</v>
      </c>
      <c r="E6" s="3" t="s">
        <v>222</v>
      </c>
      <c r="F6" s="311"/>
      <c r="G6" s="311"/>
      <c r="H6" s="311"/>
    </row>
    <row r="7" spans="1:8" x14ac:dyDescent="0.25">
      <c r="A7" s="242">
        <v>5042</v>
      </c>
      <c r="B7" s="243">
        <v>0</v>
      </c>
      <c r="C7" s="243">
        <v>217857</v>
      </c>
      <c r="D7" s="243">
        <v>300357</v>
      </c>
      <c r="E7" s="243">
        <v>274521.43</v>
      </c>
      <c r="F7" s="243">
        <f>D7-C7</f>
        <v>82500</v>
      </c>
      <c r="G7" s="243">
        <v>180880</v>
      </c>
      <c r="H7" s="244">
        <f>E7-G7</f>
        <v>93641.43</v>
      </c>
    </row>
    <row r="8" spans="1:8" x14ac:dyDescent="0.25">
      <c r="A8" s="242">
        <v>5123</v>
      </c>
      <c r="B8" s="243">
        <v>50000</v>
      </c>
      <c r="C8" s="243">
        <v>22143</v>
      </c>
      <c r="D8" s="243">
        <v>22143</v>
      </c>
      <c r="E8" s="243">
        <v>22143</v>
      </c>
      <c r="F8" s="243">
        <f t="shared" ref="F8:F16" si="0">D8-C8</f>
        <v>0</v>
      </c>
      <c r="G8" s="243">
        <v>22080</v>
      </c>
      <c r="H8" s="244">
        <f>E8-G8</f>
        <v>63</v>
      </c>
    </row>
    <row r="9" spans="1:8" x14ac:dyDescent="0.25">
      <c r="A9" s="242">
        <v>5136</v>
      </c>
      <c r="B9" s="243">
        <v>10000</v>
      </c>
      <c r="C9" s="243">
        <v>10000</v>
      </c>
      <c r="D9" s="243">
        <v>10000</v>
      </c>
      <c r="E9" s="243">
        <v>1540</v>
      </c>
      <c r="F9" s="243">
        <f t="shared" si="0"/>
        <v>0</v>
      </c>
      <c r="G9" s="243">
        <v>3151.5</v>
      </c>
      <c r="H9" s="244">
        <f>E9-G9</f>
        <v>-1611.5</v>
      </c>
    </row>
    <row r="10" spans="1:8" x14ac:dyDescent="0.25">
      <c r="A10" s="242">
        <v>5137</v>
      </c>
      <c r="B10" s="243">
        <v>500000</v>
      </c>
      <c r="C10" s="243">
        <v>50000</v>
      </c>
      <c r="D10" s="243">
        <v>180656.17</v>
      </c>
      <c r="E10" s="243">
        <v>139142.17000000001</v>
      </c>
      <c r="F10" s="243">
        <f t="shared" si="0"/>
        <v>130656.17000000001</v>
      </c>
      <c r="G10" s="243">
        <v>1127893.1599999999</v>
      </c>
      <c r="H10" s="244">
        <f>E10-G10</f>
        <v>-988750.98999999987</v>
      </c>
    </row>
    <row r="11" spans="1:8" x14ac:dyDescent="0.25">
      <c r="A11" s="242">
        <v>5139</v>
      </c>
      <c r="B11" s="243">
        <v>660000</v>
      </c>
      <c r="C11" s="243">
        <v>160000</v>
      </c>
      <c r="D11" s="243">
        <v>818566.99</v>
      </c>
      <c r="E11" s="243">
        <v>752901.15</v>
      </c>
      <c r="F11" s="243">
        <f t="shared" si="0"/>
        <v>658566.99</v>
      </c>
      <c r="G11" s="243">
        <v>1246942.3899999999</v>
      </c>
      <c r="H11" s="244">
        <f t="shared" ref="H11:H16" si="1">E11-G11</f>
        <v>-494041.23999999987</v>
      </c>
    </row>
    <row r="12" spans="1:8" x14ac:dyDescent="0.25">
      <c r="A12" s="245">
        <v>5162</v>
      </c>
      <c r="B12" s="130">
        <v>1700000</v>
      </c>
      <c r="C12" s="130">
        <v>1700000</v>
      </c>
      <c r="D12" s="130">
        <v>1700000</v>
      </c>
      <c r="E12" s="130">
        <v>1692144.67</v>
      </c>
      <c r="F12" s="243">
        <f t="shared" si="0"/>
        <v>0</v>
      </c>
      <c r="G12" s="130">
        <v>1594466.39</v>
      </c>
      <c r="H12" s="246">
        <f t="shared" si="1"/>
        <v>97678.280000000028</v>
      </c>
    </row>
    <row r="13" spans="1:8" x14ac:dyDescent="0.25">
      <c r="A13" s="245">
        <v>5167</v>
      </c>
      <c r="B13" s="130">
        <v>100000</v>
      </c>
      <c r="C13" s="130">
        <v>9075</v>
      </c>
      <c r="D13" s="130">
        <v>9075</v>
      </c>
      <c r="E13" s="130">
        <v>9075</v>
      </c>
      <c r="F13" s="243">
        <f t="shared" si="0"/>
        <v>0</v>
      </c>
      <c r="G13" s="130">
        <v>0</v>
      </c>
      <c r="H13" s="246">
        <f t="shared" si="1"/>
        <v>9075</v>
      </c>
    </row>
    <row r="14" spans="1:8" x14ac:dyDescent="0.25">
      <c r="A14" s="245">
        <v>5168</v>
      </c>
      <c r="B14" s="130">
        <v>1300000</v>
      </c>
      <c r="C14" s="130">
        <v>985000</v>
      </c>
      <c r="D14" s="130">
        <v>1067745.22</v>
      </c>
      <c r="E14" s="130">
        <v>1001422.63</v>
      </c>
      <c r="F14" s="243">
        <f t="shared" si="0"/>
        <v>82745.219999999972</v>
      </c>
      <c r="G14" s="130">
        <v>1097320.33</v>
      </c>
      <c r="H14" s="246">
        <f t="shared" si="1"/>
        <v>-95897.70000000007</v>
      </c>
    </row>
    <row r="15" spans="1:8" x14ac:dyDescent="0.25">
      <c r="A15" s="245">
        <v>5171</v>
      </c>
      <c r="B15" s="130">
        <v>150000</v>
      </c>
      <c r="C15" s="130">
        <v>90925</v>
      </c>
      <c r="D15" s="130">
        <v>90925</v>
      </c>
      <c r="E15" s="130">
        <v>69854.69</v>
      </c>
      <c r="F15" s="243">
        <f t="shared" si="0"/>
        <v>0</v>
      </c>
      <c r="G15" s="130">
        <v>6776</v>
      </c>
      <c r="H15" s="246">
        <f t="shared" si="1"/>
        <v>63078.69</v>
      </c>
    </row>
    <row r="16" spans="1:8" x14ac:dyDescent="0.25">
      <c r="A16" s="245">
        <v>5172</v>
      </c>
      <c r="B16" s="130">
        <v>150000</v>
      </c>
      <c r="C16" s="130">
        <v>0</v>
      </c>
      <c r="D16" s="130">
        <v>0</v>
      </c>
      <c r="E16" s="130">
        <v>0</v>
      </c>
      <c r="F16" s="243">
        <f t="shared" si="0"/>
        <v>0</v>
      </c>
      <c r="G16" s="130">
        <v>0</v>
      </c>
      <c r="H16" s="246">
        <f t="shared" si="1"/>
        <v>0</v>
      </c>
    </row>
    <row r="17" spans="1:8" x14ac:dyDescent="0.25">
      <c r="A17" s="245" t="s">
        <v>32</v>
      </c>
      <c r="B17" s="130">
        <f>SUM(B7:B16)</f>
        <v>4620000</v>
      </c>
      <c r="C17" s="130">
        <f t="shared" ref="C17:E17" si="2">SUM(C7:C16)</f>
        <v>3245000</v>
      </c>
      <c r="D17" s="130">
        <f t="shared" si="2"/>
        <v>4199468.38</v>
      </c>
      <c r="E17" s="130">
        <f t="shared" si="2"/>
        <v>3962744.7399999998</v>
      </c>
      <c r="F17" s="130">
        <f>SUM(F7:F16)</f>
        <v>954468.38</v>
      </c>
      <c r="G17" s="130">
        <f>SUM(G7:G16)</f>
        <v>5279509.7699999996</v>
      </c>
      <c r="H17" s="246">
        <f>SUM(H7:H16)</f>
        <v>-1316765.0299999998</v>
      </c>
    </row>
  </sheetData>
  <mergeCells count="6">
    <mergeCell ref="A2:H2"/>
    <mergeCell ref="B5:E5"/>
    <mergeCell ref="F5:F6"/>
    <mergeCell ref="G5:G6"/>
    <mergeCell ref="H5:H6"/>
    <mergeCell ref="A4:H4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G19" sqref="G19"/>
    </sheetView>
  </sheetViews>
  <sheetFormatPr defaultRowHeight="15" x14ac:dyDescent="0.25"/>
  <cols>
    <col min="1" max="7" width="14.140625" customWidth="1"/>
    <col min="8" max="8" width="24.140625" customWidth="1"/>
  </cols>
  <sheetData>
    <row r="2" spans="1:8" x14ac:dyDescent="0.25">
      <c r="A2" s="273" t="s">
        <v>503</v>
      </c>
      <c r="B2" s="273"/>
      <c r="C2" s="273"/>
      <c r="D2" s="273"/>
      <c r="E2" s="273"/>
      <c r="F2" s="273"/>
      <c r="G2" s="273"/>
      <c r="H2" s="273"/>
    </row>
    <row r="4" spans="1:8" x14ac:dyDescent="0.25">
      <c r="A4" s="312" t="s">
        <v>224</v>
      </c>
      <c r="B4" s="312"/>
      <c r="C4" s="312"/>
      <c r="D4" s="312"/>
      <c r="E4" s="312"/>
      <c r="F4" s="312"/>
      <c r="G4" s="312"/>
      <c r="H4" s="312"/>
    </row>
    <row r="5" spans="1:8" x14ac:dyDescent="0.25">
      <c r="A5" s="3" t="s">
        <v>217</v>
      </c>
      <c r="B5" s="311" t="s">
        <v>552</v>
      </c>
      <c r="C5" s="311"/>
      <c r="D5" s="311"/>
      <c r="E5" s="311"/>
      <c r="F5" s="311" t="s">
        <v>551</v>
      </c>
      <c r="G5" s="311" t="s">
        <v>341</v>
      </c>
      <c r="H5" s="311" t="s">
        <v>554</v>
      </c>
    </row>
    <row r="6" spans="1:8" ht="30" x14ac:dyDescent="0.25">
      <c r="A6" s="3" t="s">
        <v>42</v>
      </c>
      <c r="B6" s="3" t="s">
        <v>219</v>
      </c>
      <c r="C6" s="3" t="s">
        <v>220</v>
      </c>
      <c r="D6" s="3" t="s">
        <v>221</v>
      </c>
      <c r="E6" s="3" t="s">
        <v>222</v>
      </c>
      <c r="F6" s="311"/>
      <c r="G6" s="311"/>
      <c r="H6" s="311"/>
    </row>
    <row r="7" spans="1:8" x14ac:dyDescent="0.25">
      <c r="A7" s="242">
        <v>5123</v>
      </c>
      <c r="B7" s="243">
        <v>20000</v>
      </c>
      <c r="C7" s="243">
        <v>0</v>
      </c>
      <c r="D7" s="243">
        <v>0</v>
      </c>
      <c r="E7" s="243">
        <v>0</v>
      </c>
      <c r="F7" s="243">
        <f>D7-C7</f>
        <v>0</v>
      </c>
      <c r="G7" s="243">
        <v>0</v>
      </c>
      <c r="H7" s="244">
        <f>E7-G7</f>
        <v>0</v>
      </c>
    </row>
    <row r="8" spans="1:8" x14ac:dyDescent="0.25">
      <c r="A8" s="242">
        <v>5132</v>
      </c>
      <c r="B8" s="243">
        <v>30000</v>
      </c>
      <c r="C8" s="243">
        <v>60000</v>
      </c>
      <c r="D8" s="243">
        <v>60000</v>
      </c>
      <c r="E8" s="243">
        <v>0</v>
      </c>
      <c r="F8" s="243">
        <f t="shared" ref="F8:F18" si="0">D8-C8</f>
        <v>0</v>
      </c>
      <c r="G8" s="243">
        <v>5132</v>
      </c>
      <c r="H8" s="244">
        <f t="shared" ref="H8:H18" si="1">E8-G8</f>
        <v>-5132</v>
      </c>
    </row>
    <row r="9" spans="1:8" x14ac:dyDescent="0.25">
      <c r="A9" s="245">
        <v>5133</v>
      </c>
      <c r="B9" s="130">
        <v>5000</v>
      </c>
      <c r="C9" s="130">
        <v>0</v>
      </c>
      <c r="D9" s="130">
        <v>3464</v>
      </c>
      <c r="E9" s="130">
        <v>3464</v>
      </c>
      <c r="F9" s="243">
        <f t="shared" si="0"/>
        <v>3464</v>
      </c>
      <c r="G9" s="130">
        <v>6244</v>
      </c>
      <c r="H9" s="246">
        <f t="shared" si="1"/>
        <v>-2780</v>
      </c>
    </row>
    <row r="10" spans="1:8" x14ac:dyDescent="0.25">
      <c r="A10" s="245">
        <v>5136</v>
      </c>
      <c r="B10" s="130">
        <v>5000</v>
      </c>
      <c r="C10" s="130">
        <v>0</v>
      </c>
      <c r="D10" s="130">
        <v>2838</v>
      </c>
      <c r="E10" s="130">
        <v>2838</v>
      </c>
      <c r="F10" s="243">
        <f t="shared" si="0"/>
        <v>2838</v>
      </c>
      <c r="G10" s="130">
        <v>2474</v>
      </c>
      <c r="H10" s="246">
        <f t="shared" si="1"/>
        <v>364</v>
      </c>
    </row>
    <row r="11" spans="1:8" x14ac:dyDescent="0.25">
      <c r="A11" s="245">
        <v>5137</v>
      </c>
      <c r="B11" s="130">
        <v>40000</v>
      </c>
      <c r="C11" s="130">
        <v>0</v>
      </c>
      <c r="D11" s="130">
        <v>0</v>
      </c>
      <c r="E11" s="130">
        <v>0</v>
      </c>
      <c r="F11" s="243">
        <f t="shared" si="0"/>
        <v>0</v>
      </c>
      <c r="G11" s="130">
        <v>16443.900000000001</v>
      </c>
      <c r="H11" s="246">
        <f t="shared" si="1"/>
        <v>-16443.900000000001</v>
      </c>
    </row>
    <row r="12" spans="1:8" x14ac:dyDescent="0.25">
      <c r="A12" s="245">
        <v>5139</v>
      </c>
      <c r="B12" s="130">
        <v>20000</v>
      </c>
      <c r="C12" s="130">
        <v>0</v>
      </c>
      <c r="D12" s="130">
        <v>12615.35</v>
      </c>
      <c r="E12" s="130">
        <v>12615.35</v>
      </c>
      <c r="F12" s="243">
        <f t="shared" si="0"/>
        <v>12615.35</v>
      </c>
      <c r="G12" s="130">
        <v>9006.2999999999993</v>
      </c>
      <c r="H12" s="246">
        <f t="shared" si="1"/>
        <v>3609.0500000000011</v>
      </c>
    </row>
    <row r="13" spans="1:8" x14ac:dyDescent="0.25">
      <c r="A13" s="245">
        <v>5166</v>
      </c>
      <c r="B13" s="130">
        <v>20000</v>
      </c>
      <c r="C13" s="130">
        <v>0</v>
      </c>
      <c r="D13" s="130">
        <v>0</v>
      </c>
      <c r="E13" s="130">
        <v>0</v>
      </c>
      <c r="F13" s="243">
        <f t="shared" si="0"/>
        <v>0</v>
      </c>
      <c r="G13" s="130">
        <v>4283.3999999999996</v>
      </c>
      <c r="H13" s="246">
        <f t="shared" si="1"/>
        <v>-4283.3999999999996</v>
      </c>
    </row>
    <row r="14" spans="1:8" x14ac:dyDescent="0.25">
      <c r="A14" s="245">
        <v>5167</v>
      </c>
      <c r="B14" s="130">
        <v>15000</v>
      </c>
      <c r="C14" s="130">
        <v>2000</v>
      </c>
      <c r="D14" s="130">
        <v>5388</v>
      </c>
      <c r="E14" s="130">
        <v>4477</v>
      </c>
      <c r="F14" s="243">
        <f t="shared" si="0"/>
        <v>3388</v>
      </c>
      <c r="G14" s="130">
        <v>18658.2</v>
      </c>
      <c r="H14" s="246">
        <f t="shared" si="1"/>
        <v>-14181.2</v>
      </c>
    </row>
    <row r="15" spans="1:8" x14ac:dyDescent="0.25">
      <c r="A15" s="245">
        <v>5168</v>
      </c>
      <c r="B15" s="130">
        <v>70000</v>
      </c>
      <c r="C15" s="130">
        <v>20000</v>
      </c>
      <c r="D15" s="130">
        <v>49004.31</v>
      </c>
      <c r="E15" s="130">
        <v>41351.15</v>
      </c>
      <c r="F15" s="243">
        <f t="shared" si="0"/>
        <v>29004.309999999998</v>
      </c>
      <c r="G15" s="130">
        <v>62368.24</v>
      </c>
      <c r="H15" s="246">
        <f t="shared" si="1"/>
        <v>-21017.089999999997</v>
      </c>
    </row>
    <row r="16" spans="1:8" x14ac:dyDescent="0.25">
      <c r="A16" s="245">
        <v>5169</v>
      </c>
      <c r="B16" s="130">
        <v>20000</v>
      </c>
      <c r="C16" s="130">
        <v>16128.7</v>
      </c>
      <c r="D16" s="130">
        <v>23186.2</v>
      </c>
      <c r="E16" s="130">
        <v>13186.2</v>
      </c>
      <c r="F16" s="243">
        <f t="shared" si="0"/>
        <v>7057.5</v>
      </c>
      <c r="G16" s="130">
        <v>9877.33</v>
      </c>
      <c r="H16" s="246">
        <f t="shared" si="1"/>
        <v>3308.8700000000008</v>
      </c>
    </row>
    <row r="17" spans="1:8" x14ac:dyDescent="0.25">
      <c r="A17" s="245">
        <v>5171</v>
      </c>
      <c r="B17" s="130">
        <v>50000</v>
      </c>
      <c r="C17" s="130">
        <v>95171.3</v>
      </c>
      <c r="D17" s="130">
        <v>248475.81</v>
      </c>
      <c r="E17" s="130">
        <v>38392.089999999997</v>
      </c>
      <c r="F17" s="243">
        <f t="shared" si="0"/>
        <v>153304.51</v>
      </c>
      <c r="G17" s="130">
        <v>55528.11</v>
      </c>
      <c r="H17" s="246">
        <f t="shared" si="1"/>
        <v>-17136.020000000004</v>
      </c>
    </row>
    <row r="18" spans="1:8" x14ac:dyDescent="0.25">
      <c r="A18" s="245">
        <v>5176</v>
      </c>
      <c r="B18" s="130">
        <v>8300</v>
      </c>
      <c r="C18" s="130">
        <v>0</v>
      </c>
      <c r="D18" s="130">
        <v>4830</v>
      </c>
      <c r="E18" s="130">
        <v>4830</v>
      </c>
      <c r="F18" s="243">
        <f t="shared" si="0"/>
        <v>4830</v>
      </c>
      <c r="G18" s="130">
        <v>7030</v>
      </c>
      <c r="H18" s="246">
        <f t="shared" si="1"/>
        <v>-2200</v>
      </c>
    </row>
    <row r="19" spans="1:8" x14ac:dyDescent="0.25">
      <c r="A19" s="245" t="s">
        <v>32</v>
      </c>
      <c r="B19" s="130">
        <f>SUM(B7:B18)</f>
        <v>303300</v>
      </c>
      <c r="C19" s="130">
        <f t="shared" ref="C19:G19" si="2">SUM(C7:C18)</f>
        <v>193300</v>
      </c>
      <c r="D19" s="130">
        <f t="shared" si="2"/>
        <v>409801.67000000004</v>
      </c>
      <c r="E19" s="130">
        <f t="shared" si="2"/>
        <v>121153.79</v>
      </c>
      <c r="F19" s="130">
        <f t="shared" si="2"/>
        <v>216501.67</v>
      </c>
      <c r="G19" s="130">
        <f t="shared" si="2"/>
        <v>197045.47999999998</v>
      </c>
      <c r="H19" s="130">
        <f>SUM(H7:H18)</f>
        <v>-75891.69</v>
      </c>
    </row>
  </sheetData>
  <mergeCells count="6">
    <mergeCell ref="A2:H2"/>
    <mergeCell ref="B5:E5"/>
    <mergeCell ref="F5:F6"/>
    <mergeCell ref="G5:G6"/>
    <mergeCell ref="H5:H6"/>
    <mergeCell ref="A4:H4"/>
  </mergeCells>
  <pageMargins left="0.7" right="0.7" top="0.78740157499999996" bottom="0.78740157499999996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3"/>
  <sheetViews>
    <sheetView view="pageBreakPreview" zoomScale="60" zoomScaleNormal="100" workbookViewId="0">
      <selection activeCell="A43" sqref="A43"/>
    </sheetView>
  </sheetViews>
  <sheetFormatPr defaultRowHeight="15" x14ac:dyDescent="0.25"/>
  <cols>
    <col min="1" max="1" width="33.7109375" customWidth="1"/>
    <col min="2" max="4" width="14.42578125" customWidth="1"/>
    <col min="5" max="5" width="13.85546875" customWidth="1"/>
    <col min="6" max="6" width="18.140625" customWidth="1"/>
    <col min="7" max="9" width="17.85546875" customWidth="1"/>
  </cols>
  <sheetData>
    <row r="2" spans="1:9" x14ac:dyDescent="0.25">
      <c r="A2" s="273" t="s">
        <v>504</v>
      </c>
      <c r="B2" s="273"/>
      <c r="C2" s="273"/>
      <c r="D2" s="273"/>
      <c r="E2" s="273"/>
      <c r="F2" s="273"/>
      <c r="G2" s="273"/>
      <c r="H2" s="273"/>
      <c r="I2" s="273"/>
    </row>
    <row r="4" spans="1:9" ht="28.5" customHeight="1" x14ac:dyDescent="0.25">
      <c r="A4" s="315" t="s">
        <v>405</v>
      </c>
      <c r="B4" s="273"/>
      <c r="C4" s="273"/>
      <c r="D4" s="273"/>
    </row>
    <row r="5" spans="1:9" ht="24" x14ac:dyDescent="0.25">
      <c r="A5" s="74" t="s">
        <v>225</v>
      </c>
      <c r="B5" s="74" t="s">
        <v>10</v>
      </c>
      <c r="C5" s="74" t="s">
        <v>11</v>
      </c>
      <c r="D5" s="74" t="s">
        <v>226</v>
      </c>
    </row>
    <row r="6" spans="1:9" x14ac:dyDescent="0.25">
      <c r="A6" s="75"/>
      <c r="B6" s="76"/>
      <c r="C6" s="76"/>
      <c r="D6" s="76"/>
    </row>
    <row r="7" spans="1:9" x14ac:dyDescent="0.25">
      <c r="A7" s="75"/>
      <c r="B7" s="76"/>
      <c r="C7" s="76"/>
      <c r="D7" s="76"/>
    </row>
    <row r="8" spans="1:9" x14ac:dyDescent="0.25">
      <c r="A8" s="75"/>
      <c r="B8" s="76"/>
      <c r="C8" s="76"/>
      <c r="D8" s="76"/>
    </row>
    <row r="11" spans="1:9" ht="38.25" customHeight="1" x14ac:dyDescent="0.25">
      <c r="A11" s="316" t="s">
        <v>406</v>
      </c>
      <c r="B11" s="272"/>
      <c r="C11" s="272"/>
      <c r="D11" s="272"/>
    </row>
    <row r="12" spans="1:9" ht="45" x14ac:dyDescent="0.25">
      <c r="A12" s="41" t="s">
        <v>225</v>
      </c>
      <c r="B12" s="41" t="s">
        <v>227</v>
      </c>
      <c r="C12" s="41" t="s">
        <v>228</v>
      </c>
      <c r="D12" s="41" t="s">
        <v>229</v>
      </c>
      <c r="E12" s="41" t="s">
        <v>230</v>
      </c>
    </row>
    <row r="13" spans="1:9" x14ac:dyDescent="0.25">
      <c r="A13" s="42"/>
      <c r="B13" s="68"/>
      <c r="C13" s="68"/>
      <c r="D13" s="68"/>
      <c r="E13" s="68"/>
    </row>
    <row r="14" spans="1:9" x14ac:dyDescent="0.25">
      <c r="A14" s="42"/>
      <c r="B14" s="68"/>
      <c r="C14" s="68"/>
      <c r="D14" s="68"/>
      <c r="E14" s="68"/>
    </row>
    <row r="15" spans="1:9" x14ac:dyDescent="0.25">
      <c r="A15" s="42"/>
      <c r="B15" s="68"/>
      <c r="C15" s="68"/>
      <c r="D15" s="68"/>
      <c r="E15" s="68"/>
    </row>
    <row r="18" spans="1:10" ht="46.5" customHeight="1" x14ac:dyDescent="0.25">
      <c r="A18" s="316" t="s">
        <v>407</v>
      </c>
      <c r="B18" s="272"/>
      <c r="C18" s="272"/>
      <c r="D18" s="272"/>
      <c r="E18" s="272"/>
      <c r="F18" s="316" t="s">
        <v>408</v>
      </c>
      <c r="G18" s="272"/>
      <c r="H18" s="272"/>
      <c r="I18" s="272"/>
      <c r="J18" s="272"/>
    </row>
    <row r="19" spans="1:10" ht="30" x14ac:dyDescent="0.25">
      <c r="A19" s="41" t="s">
        <v>225</v>
      </c>
      <c r="B19" s="41" t="s">
        <v>233</v>
      </c>
      <c r="C19" s="41" t="s">
        <v>234</v>
      </c>
      <c r="D19" s="41" t="s">
        <v>32</v>
      </c>
      <c r="F19" s="41" t="s">
        <v>225</v>
      </c>
      <c r="G19" s="41" t="s">
        <v>233</v>
      </c>
      <c r="H19" s="41" t="s">
        <v>234</v>
      </c>
      <c r="I19" s="41" t="s">
        <v>32</v>
      </c>
    </row>
    <row r="20" spans="1:10" x14ac:dyDescent="0.25">
      <c r="A20" s="42"/>
      <c r="B20" s="68"/>
      <c r="C20" s="68"/>
      <c r="D20" s="68"/>
      <c r="F20" s="42"/>
      <c r="G20" s="68"/>
      <c r="H20" s="68"/>
      <c r="I20" s="68"/>
    </row>
    <row r="21" spans="1:10" x14ac:dyDescent="0.25">
      <c r="A21" s="42"/>
      <c r="B21" s="68"/>
      <c r="C21" s="68"/>
      <c r="D21" s="68"/>
      <c r="F21" s="42"/>
      <c r="G21" s="68"/>
      <c r="H21" s="68"/>
      <c r="I21" s="68"/>
    </row>
    <row r="22" spans="1:10" x14ac:dyDescent="0.25">
      <c r="A22" s="42"/>
      <c r="B22" s="68"/>
      <c r="C22" s="68"/>
      <c r="D22" s="68"/>
      <c r="F22" s="42"/>
      <c r="G22" s="68"/>
      <c r="H22" s="68"/>
      <c r="I22" s="68"/>
    </row>
    <row r="23" spans="1:10" x14ac:dyDescent="0.25">
      <c r="A23" s="41" t="s">
        <v>32</v>
      </c>
      <c r="B23" s="41"/>
      <c r="C23" s="41"/>
      <c r="D23" s="41"/>
      <c r="F23" s="41" t="s">
        <v>32</v>
      </c>
      <c r="G23" s="41"/>
      <c r="H23" s="41"/>
      <c r="I23" s="41"/>
    </row>
    <row r="27" spans="1:10" ht="36.75" customHeight="1" x14ac:dyDescent="0.25">
      <c r="A27" s="315" t="s">
        <v>409</v>
      </c>
      <c r="B27" s="273"/>
      <c r="C27" s="273"/>
      <c r="D27" s="273"/>
      <c r="E27" s="273"/>
      <c r="F27" s="273"/>
      <c r="G27" s="273"/>
      <c r="H27" s="273"/>
      <c r="I27" s="273"/>
    </row>
    <row r="28" spans="1:10" x14ac:dyDescent="0.25">
      <c r="A28" s="314" t="s">
        <v>225</v>
      </c>
      <c r="B28" s="314" t="s">
        <v>235</v>
      </c>
      <c r="C28" s="314"/>
      <c r="D28" s="314"/>
      <c r="E28" s="314" t="s">
        <v>236</v>
      </c>
      <c r="F28" s="314"/>
      <c r="G28" s="314"/>
      <c r="H28" s="314" t="s">
        <v>237</v>
      </c>
      <c r="I28" s="314" t="s">
        <v>238</v>
      </c>
    </row>
    <row r="29" spans="1:10" x14ac:dyDescent="0.25">
      <c r="A29" s="314"/>
      <c r="B29" s="77" t="s">
        <v>239</v>
      </c>
      <c r="C29" s="77" t="s">
        <v>240</v>
      </c>
      <c r="D29" s="77" t="s">
        <v>32</v>
      </c>
      <c r="E29" s="77" t="s">
        <v>239</v>
      </c>
      <c r="F29" s="77" t="s">
        <v>240</v>
      </c>
      <c r="G29" s="77" t="s">
        <v>32</v>
      </c>
      <c r="H29" s="314"/>
      <c r="I29" s="314"/>
    </row>
    <row r="30" spans="1:10" x14ac:dyDescent="0.25">
      <c r="A30" s="78"/>
      <c r="B30" s="79"/>
      <c r="C30" s="79"/>
      <c r="D30" s="79"/>
      <c r="E30" s="80"/>
      <c r="F30" s="80"/>
      <c r="G30" s="81"/>
      <c r="H30" s="82"/>
      <c r="I30" s="82"/>
    </row>
    <row r="31" spans="1:10" x14ac:dyDescent="0.25">
      <c r="A31" s="78"/>
      <c r="B31" s="79"/>
      <c r="C31" s="79"/>
      <c r="D31" s="79"/>
      <c r="E31" s="80"/>
      <c r="F31" s="80"/>
      <c r="G31" s="81"/>
      <c r="H31" s="82"/>
      <c r="I31" s="82"/>
    </row>
    <row r="32" spans="1:10" x14ac:dyDescent="0.25">
      <c r="A32" s="78"/>
      <c r="B32" s="79"/>
      <c r="C32" s="79"/>
      <c r="D32" s="79"/>
      <c r="E32" s="80"/>
      <c r="F32" s="80"/>
      <c r="G32" s="81"/>
      <c r="H32" s="82"/>
      <c r="I32" s="82"/>
    </row>
    <row r="35" spans="1:5" x14ac:dyDescent="0.25">
      <c r="A35" s="312" t="s">
        <v>246</v>
      </c>
      <c r="B35" s="312"/>
      <c r="C35" s="312"/>
      <c r="D35" s="312"/>
      <c r="E35" s="312"/>
    </row>
    <row r="36" spans="1:5" x14ac:dyDescent="0.25">
      <c r="A36" s="313" t="s">
        <v>225</v>
      </c>
      <c r="B36" s="314" t="s">
        <v>241</v>
      </c>
      <c r="C36" s="314"/>
      <c r="D36" s="314"/>
      <c r="E36" s="314"/>
    </row>
    <row r="37" spans="1:5" ht="28.5" x14ac:dyDescent="0.25">
      <c r="A37" s="313"/>
      <c r="B37" s="77" t="s">
        <v>242</v>
      </c>
      <c r="C37" s="77" t="s">
        <v>243</v>
      </c>
      <c r="D37" s="77" t="s">
        <v>244</v>
      </c>
      <c r="E37" s="77" t="s">
        <v>245</v>
      </c>
    </row>
    <row r="38" spans="1:5" ht="15.75" x14ac:dyDescent="0.25">
      <c r="A38" s="83"/>
      <c r="B38" s="84"/>
      <c r="C38" s="84"/>
      <c r="D38" s="84"/>
      <c r="E38" s="84"/>
    </row>
    <row r="39" spans="1:5" ht="15.75" x14ac:dyDescent="0.25">
      <c r="A39" s="83"/>
      <c r="B39" s="84"/>
      <c r="C39" s="84"/>
      <c r="D39" s="84"/>
      <c r="E39" s="84"/>
    </row>
    <row r="40" spans="1:5" ht="15.75" x14ac:dyDescent="0.25">
      <c r="A40" s="83"/>
      <c r="B40" s="84"/>
      <c r="C40" s="84"/>
      <c r="D40" s="84"/>
      <c r="E40" s="84"/>
    </row>
    <row r="43" spans="1:5" x14ac:dyDescent="0.25">
      <c r="A43" t="s">
        <v>555</v>
      </c>
    </row>
  </sheetData>
  <mergeCells count="14">
    <mergeCell ref="A2:I2"/>
    <mergeCell ref="A36:A37"/>
    <mergeCell ref="B36:E36"/>
    <mergeCell ref="A35:E35"/>
    <mergeCell ref="A28:A29"/>
    <mergeCell ref="B28:D28"/>
    <mergeCell ref="E28:G28"/>
    <mergeCell ref="H28:H29"/>
    <mergeCell ref="I28:I29"/>
    <mergeCell ref="A27:I27"/>
    <mergeCell ref="A4:D4"/>
    <mergeCell ref="A11:D11"/>
    <mergeCell ref="A18:E18"/>
    <mergeCell ref="F18:J18"/>
  </mergeCells>
  <pageMargins left="0.7" right="0.7" top="0.78740157499999996" bottom="0.78740157499999996" header="0.3" footer="0.3"/>
  <pageSetup paperSize="9" scale="65" orientation="landscape" r:id="rId1"/>
  <rowBreaks count="1" manualBreakCount="1">
    <brk id="24" max="16383" man="1"/>
  </rowBreaks>
  <colBreaks count="1" manualBreakCount="1">
    <brk id="9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4"/>
  <sheetViews>
    <sheetView topLeftCell="A10" workbookViewId="0">
      <selection activeCell="A24" sqref="A24"/>
    </sheetView>
  </sheetViews>
  <sheetFormatPr defaultRowHeight="15" x14ac:dyDescent="0.25"/>
  <cols>
    <col min="1" max="1" width="17.140625" customWidth="1"/>
    <col min="2" max="2" width="28.28515625" bestFit="1" customWidth="1"/>
    <col min="3" max="3" width="26" customWidth="1"/>
    <col min="4" max="6" width="25.140625" customWidth="1"/>
    <col min="7" max="7" width="24.5703125" customWidth="1"/>
  </cols>
  <sheetData>
    <row r="2" spans="1:7" x14ac:dyDescent="0.25">
      <c r="A2" s="273" t="s">
        <v>505</v>
      </c>
      <c r="B2" s="273"/>
      <c r="C2" s="273"/>
      <c r="D2" s="273"/>
      <c r="E2" s="273"/>
      <c r="F2" s="273"/>
      <c r="G2" s="273"/>
    </row>
    <row r="4" spans="1:7" ht="29.25" customHeight="1" x14ac:dyDescent="0.25">
      <c r="A4" s="317" t="s">
        <v>426</v>
      </c>
      <c r="B4" s="317"/>
      <c r="C4" s="317"/>
      <c r="D4" s="317"/>
      <c r="E4" s="317"/>
      <c r="F4" s="317"/>
      <c r="G4" s="317"/>
    </row>
    <row r="5" spans="1:7" x14ac:dyDescent="0.25">
      <c r="A5" s="293" t="s">
        <v>79</v>
      </c>
      <c r="B5" s="293" t="s">
        <v>421</v>
      </c>
      <c r="C5" s="293" t="s">
        <v>422</v>
      </c>
      <c r="D5" s="318" t="s">
        <v>423</v>
      </c>
      <c r="E5" s="318"/>
      <c r="F5" s="318" t="s">
        <v>424</v>
      </c>
      <c r="G5" s="318"/>
    </row>
    <row r="6" spans="1:7" s="140" customFormat="1" ht="45" x14ac:dyDescent="0.25">
      <c r="A6" s="293"/>
      <c r="B6" s="293"/>
      <c r="C6" s="293"/>
      <c r="D6" s="87" t="s">
        <v>205</v>
      </c>
      <c r="E6" s="87" t="s">
        <v>425</v>
      </c>
      <c r="F6" s="87" t="s">
        <v>205</v>
      </c>
      <c r="G6" s="87" t="s">
        <v>425</v>
      </c>
    </row>
    <row r="7" spans="1:7" x14ac:dyDescent="0.25">
      <c r="A7" s="5"/>
      <c r="B7" s="5"/>
      <c r="C7" s="5"/>
      <c r="D7" s="5"/>
      <c r="E7" s="5"/>
      <c r="F7" s="5"/>
      <c r="G7" s="5"/>
    </row>
    <row r="8" spans="1:7" x14ac:dyDescent="0.25">
      <c r="A8" s="5"/>
      <c r="B8" s="5"/>
      <c r="C8" s="5"/>
      <c r="D8" s="5"/>
      <c r="E8" s="5"/>
      <c r="F8" s="5"/>
      <c r="G8" s="5"/>
    </row>
    <row r="9" spans="1:7" x14ac:dyDescent="0.25">
      <c r="A9" s="5"/>
      <c r="B9" s="5"/>
      <c r="C9" s="5"/>
      <c r="D9" s="5"/>
      <c r="E9" s="5"/>
      <c r="F9" s="5"/>
      <c r="G9" s="5"/>
    </row>
    <row r="10" spans="1:7" x14ac:dyDescent="0.25">
      <c r="A10" s="5"/>
      <c r="B10" s="5"/>
      <c r="C10" s="5"/>
      <c r="D10" s="5"/>
      <c r="E10" s="5"/>
      <c r="F10" s="5"/>
      <c r="G10" s="5"/>
    </row>
    <row r="11" spans="1:7" x14ac:dyDescent="0.25">
      <c r="A11" s="5"/>
      <c r="B11" s="5"/>
      <c r="C11" s="5"/>
      <c r="D11" s="5"/>
      <c r="E11" s="5"/>
      <c r="F11" s="5"/>
      <c r="G11" s="5"/>
    </row>
    <row r="12" spans="1:7" x14ac:dyDescent="0.25">
      <c r="A12" s="5"/>
      <c r="B12" s="5"/>
      <c r="C12" s="5"/>
      <c r="D12" s="5"/>
      <c r="E12" s="5"/>
      <c r="F12" s="5"/>
      <c r="G12" s="5"/>
    </row>
    <row r="13" spans="1:7" x14ac:dyDescent="0.25">
      <c r="A13" s="5"/>
      <c r="B13" s="5"/>
      <c r="C13" s="5"/>
      <c r="D13" s="5"/>
      <c r="E13" s="5"/>
      <c r="F13" s="5"/>
      <c r="G13" s="5"/>
    </row>
    <row r="14" spans="1:7" x14ac:dyDescent="0.25">
      <c r="A14" s="5"/>
      <c r="B14" s="5"/>
      <c r="C14" s="5"/>
      <c r="D14" s="5"/>
      <c r="E14" s="5"/>
      <c r="F14" s="5"/>
      <c r="G14" s="5"/>
    </row>
    <row r="15" spans="1:7" x14ac:dyDescent="0.25">
      <c r="A15" s="5"/>
      <c r="B15" s="5"/>
      <c r="C15" s="5"/>
      <c r="D15" s="5"/>
      <c r="E15" s="5"/>
      <c r="F15" s="5"/>
      <c r="G15" s="5"/>
    </row>
    <row r="16" spans="1:7" x14ac:dyDescent="0.25">
      <c r="A16" s="5"/>
      <c r="B16" s="5"/>
      <c r="C16" s="5"/>
      <c r="D16" s="5"/>
      <c r="E16" s="5"/>
      <c r="F16" s="5"/>
      <c r="G16" s="5"/>
    </row>
    <row r="17" spans="1:7" x14ac:dyDescent="0.25">
      <c r="A17" s="5"/>
      <c r="B17" s="5"/>
      <c r="C17" s="5"/>
      <c r="D17" s="5"/>
      <c r="E17" s="5"/>
      <c r="F17" s="5"/>
      <c r="G17" s="5"/>
    </row>
    <row r="18" spans="1:7" x14ac:dyDescent="0.25">
      <c r="A18" s="5"/>
      <c r="B18" s="5"/>
      <c r="C18" s="5"/>
      <c r="D18" s="5"/>
      <c r="E18" s="5"/>
      <c r="F18" s="5"/>
      <c r="G18" s="5"/>
    </row>
    <row r="19" spans="1:7" x14ac:dyDescent="0.25">
      <c r="A19" s="5"/>
      <c r="B19" s="5"/>
      <c r="C19" s="5"/>
      <c r="D19" s="5"/>
      <c r="E19" s="5"/>
      <c r="F19" s="5"/>
      <c r="G19" s="5"/>
    </row>
    <row r="20" spans="1:7" x14ac:dyDescent="0.25">
      <c r="A20" s="5"/>
      <c r="B20" s="5"/>
      <c r="C20" s="5"/>
      <c r="D20" s="5"/>
      <c r="E20" s="5"/>
      <c r="F20" s="5"/>
      <c r="G20" s="5"/>
    </row>
    <row r="21" spans="1:7" x14ac:dyDescent="0.25">
      <c r="A21" s="5"/>
      <c r="B21" s="5"/>
      <c r="C21" s="5"/>
      <c r="D21" s="5"/>
      <c r="E21" s="5"/>
      <c r="F21" s="5"/>
      <c r="G21" s="5"/>
    </row>
    <row r="22" spans="1:7" x14ac:dyDescent="0.25">
      <c r="A22" s="5"/>
      <c r="B22" s="5"/>
      <c r="C22" s="5"/>
      <c r="D22" s="5"/>
      <c r="E22" s="5"/>
      <c r="F22" s="5"/>
      <c r="G22" s="5"/>
    </row>
    <row r="24" spans="1:7" x14ac:dyDescent="0.25">
      <c r="A24" t="s">
        <v>555</v>
      </c>
    </row>
  </sheetData>
  <mergeCells count="7">
    <mergeCell ref="A2:G2"/>
    <mergeCell ref="A4:G4"/>
    <mergeCell ref="D5:E5"/>
    <mergeCell ref="F5:G5"/>
    <mergeCell ref="C5:C6"/>
    <mergeCell ref="B5:B6"/>
    <mergeCell ref="A5:A6"/>
  </mergeCells>
  <pageMargins left="0.39" right="0.17" top="0.78740157499999996" bottom="0.78740157499999996" header="0.3" footer="0.3"/>
  <pageSetup paperSize="9" scale="8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0"/>
  <sheetViews>
    <sheetView workbookViewId="0">
      <selection activeCell="A30" sqref="A30"/>
    </sheetView>
  </sheetViews>
  <sheetFormatPr defaultRowHeight="15" x14ac:dyDescent="0.25"/>
  <cols>
    <col min="1" max="6" width="22" customWidth="1"/>
  </cols>
  <sheetData>
    <row r="2" spans="1:6" x14ac:dyDescent="0.25">
      <c r="A2" s="273" t="s">
        <v>506</v>
      </c>
      <c r="B2" s="273"/>
      <c r="C2" s="273"/>
      <c r="D2" s="273"/>
      <c r="E2" s="273"/>
      <c r="F2" s="273"/>
    </row>
    <row r="4" spans="1:6" x14ac:dyDescent="0.25">
      <c r="A4" s="312" t="s">
        <v>410</v>
      </c>
      <c r="B4" s="312"/>
      <c r="C4" s="312"/>
      <c r="D4" s="312"/>
      <c r="E4" s="312"/>
      <c r="F4" s="312"/>
    </row>
    <row r="5" spans="1:6" ht="30" x14ac:dyDescent="0.25">
      <c r="A5" s="41" t="s">
        <v>247</v>
      </c>
      <c r="B5" s="41" t="s">
        <v>248</v>
      </c>
      <c r="C5" s="41" t="s">
        <v>42</v>
      </c>
      <c r="D5" s="41" t="s">
        <v>249</v>
      </c>
      <c r="E5" s="41" t="s">
        <v>250</v>
      </c>
      <c r="F5" s="41" t="s">
        <v>251</v>
      </c>
    </row>
    <row r="6" spans="1:6" x14ac:dyDescent="0.25">
      <c r="A6" s="72"/>
      <c r="B6" s="72"/>
      <c r="C6" s="72"/>
      <c r="D6" s="72"/>
      <c r="E6" s="72"/>
      <c r="F6" s="72"/>
    </row>
    <row r="7" spans="1:6" x14ac:dyDescent="0.25">
      <c r="A7" s="72"/>
      <c r="B7" s="72"/>
      <c r="C7" s="72"/>
      <c r="D7" s="72"/>
      <c r="E7" s="72"/>
      <c r="F7" s="72"/>
    </row>
    <row r="8" spans="1:6" x14ac:dyDescent="0.25">
      <c r="A8" s="72"/>
      <c r="B8" s="72"/>
      <c r="C8" s="72"/>
      <c r="D8" s="72"/>
      <c r="E8" s="72"/>
      <c r="F8" s="72"/>
    </row>
    <row r="9" spans="1:6" x14ac:dyDescent="0.25">
      <c r="A9" s="72"/>
      <c r="B9" s="72"/>
      <c r="C9" s="72"/>
      <c r="D9" s="72"/>
      <c r="E9" s="72"/>
      <c r="F9" s="72"/>
    </row>
    <row r="10" spans="1:6" x14ac:dyDescent="0.25">
      <c r="A10" s="72"/>
      <c r="B10" s="72"/>
      <c r="C10" s="72"/>
      <c r="D10" s="72"/>
      <c r="E10" s="72"/>
      <c r="F10" s="72"/>
    </row>
    <row r="11" spans="1:6" x14ac:dyDescent="0.25">
      <c r="A11" s="72"/>
      <c r="B11" s="72"/>
      <c r="C11" s="72"/>
      <c r="D11" s="72"/>
      <c r="E11" s="72"/>
      <c r="F11" s="72"/>
    </row>
    <row r="12" spans="1:6" x14ac:dyDescent="0.25">
      <c r="A12" s="72"/>
      <c r="B12" s="72"/>
      <c r="C12" s="72"/>
      <c r="D12" s="72"/>
      <c r="E12" s="72"/>
      <c r="F12" s="72"/>
    </row>
    <row r="13" spans="1:6" x14ac:dyDescent="0.25">
      <c r="A13" s="72"/>
      <c r="B13" s="72"/>
      <c r="C13" s="72"/>
      <c r="D13" s="72"/>
      <c r="E13" s="72"/>
      <c r="F13" s="72"/>
    </row>
    <row r="14" spans="1:6" x14ac:dyDescent="0.25">
      <c r="A14" s="72"/>
      <c r="B14" s="72"/>
      <c r="C14" s="72"/>
      <c r="D14" s="72"/>
      <c r="E14" s="72"/>
      <c r="F14" s="72"/>
    </row>
    <row r="15" spans="1:6" x14ac:dyDescent="0.25">
      <c r="A15" s="72"/>
      <c r="B15" s="72"/>
      <c r="C15" s="72"/>
      <c r="D15" s="72"/>
      <c r="E15" s="72"/>
      <c r="F15" s="72"/>
    </row>
    <row r="16" spans="1:6" x14ac:dyDescent="0.25">
      <c r="A16" s="72"/>
      <c r="B16" s="72"/>
      <c r="C16" s="72"/>
      <c r="D16" s="72"/>
      <c r="E16" s="72"/>
      <c r="F16" s="72"/>
    </row>
    <row r="17" spans="1:6" x14ac:dyDescent="0.25">
      <c r="A17" s="72"/>
      <c r="B17" s="72"/>
      <c r="C17" s="72"/>
      <c r="D17" s="72"/>
      <c r="E17" s="72"/>
      <c r="F17" s="72"/>
    </row>
    <row r="18" spans="1:6" x14ac:dyDescent="0.25">
      <c r="A18" s="72"/>
      <c r="B18" s="72"/>
      <c r="C18" s="72"/>
      <c r="D18" s="72"/>
      <c r="E18" s="72"/>
      <c r="F18" s="72"/>
    </row>
    <row r="19" spans="1:6" x14ac:dyDescent="0.25">
      <c r="A19" s="72"/>
      <c r="B19" s="72"/>
      <c r="C19" s="72"/>
      <c r="D19" s="72"/>
      <c r="E19" s="72"/>
      <c r="F19" s="72"/>
    </row>
    <row r="20" spans="1:6" x14ac:dyDescent="0.25">
      <c r="A20" s="72"/>
      <c r="B20" s="72"/>
      <c r="C20" s="72"/>
      <c r="D20" s="72"/>
      <c r="E20" s="72"/>
      <c r="F20" s="72"/>
    </row>
    <row r="21" spans="1:6" x14ac:dyDescent="0.25">
      <c r="A21" s="72"/>
      <c r="B21" s="72"/>
      <c r="C21" s="72"/>
      <c r="D21" s="72"/>
      <c r="E21" s="72"/>
      <c r="F21" s="72"/>
    </row>
    <row r="22" spans="1:6" x14ac:dyDescent="0.25">
      <c r="A22" s="72"/>
      <c r="B22" s="72"/>
      <c r="C22" s="72"/>
      <c r="D22" s="72"/>
      <c r="E22" s="72"/>
      <c r="F22" s="72"/>
    </row>
    <row r="23" spans="1:6" x14ac:dyDescent="0.25">
      <c r="A23" s="72"/>
      <c r="B23" s="72"/>
      <c r="C23" s="72"/>
      <c r="D23" s="72"/>
      <c r="E23" s="72"/>
      <c r="F23" s="72"/>
    </row>
    <row r="24" spans="1:6" x14ac:dyDescent="0.25">
      <c r="A24" s="72"/>
      <c r="B24" s="72"/>
      <c r="C24" s="72"/>
      <c r="D24" s="72"/>
      <c r="E24" s="72"/>
      <c r="F24" s="72"/>
    </row>
    <row r="25" spans="1:6" x14ac:dyDescent="0.25">
      <c r="A25" s="72"/>
      <c r="B25" s="72"/>
      <c r="C25" s="72"/>
      <c r="D25" s="72"/>
      <c r="E25" s="72"/>
      <c r="F25" s="72"/>
    </row>
    <row r="26" spans="1:6" x14ac:dyDescent="0.25">
      <c r="A26" s="72"/>
      <c r="B26" s="72"/>
      <c r="C26" s="72"/>
      <c r="D26" s="72"/>
      <c r="E26" s="72"/>
      <c r="F26" s="72"/>
    </row>
    <row r="27" spans="1:6" x14ac:dyDescent="0.25">
      <c r="A27" s="72"/>
      <c r="B27" s="72"/>
      <c r="C27" s="72"/>
      <c r="D27" s="72"/>
      <c r="E27" s="72"/>
      <c r="F27" s="72"/>
    </row>
    <row r="28" spans="1:6" x14ac:dyDescent="0.25">
      <c r="A28" s="72"/>
      <c r="B28" s="72"/>
      <c r="C28" s="72"/>
      <c r="D28" s="72"/>
      <c r="E28" s="72"/>
      <c r="F28" s="72"/>
    </row>
    <row r="30" spans="1:6" x14ac:dyDescent="0.25">
      <c r="A30" t="s">
        <v>555</v>
      </c>
    </row>
  </sheetData>
  <mergeCells count="2">
    <mergeCell ref="A4:F4"/>
    <mergeCell ref="A2:F2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9"/>
  <sheetViews>
    <sheetView workbookViewId="0">
      <selection activeCell="F10" sqref="F10"/>
    </sheetView>
  </sheetViews>
  <sheetFormatPr defaultRowHeight="15" x14ac:dyDescent="0.25"/>
  <cols>
    <col min="1" max="1" width="14.140625" bestFit="1" customWidth="1"/>
    <col min="2" max="8" width="18.140625" customWidth="1"/>
  </cols>
  <sheetData>
    <row r="2" spans="1:8" x14ac:dyDescent="0.25">
      <c r="A2" s="273" t="s">
        <v>489</v>
      </c>
      <c r="B2" s="273"/>
      <c r="C2" s="273"/>
      <c r="D2" s="273"/>
      <c r="E2" s="273"/>
      <c r="F2" s="273"/>
      <c r="G2" s="273"/>
      <c r="H2" s="273"/>
    </row>
    <row r="4" spans="1:8" ht="26.25" customHeight="1" x14ac:dyDescent="0.25">
      <c r="A4" s="272" t="s">
        <v>397</v>
      </c>
      <c r="B4" s="272"/>
      <c r="C4" s="272"/>
      <c r="D4" s="272"/>
      <c r="E4" s="272"/>
      <c r="F4" s="272"/>
      <c r="G4" s="272"/>
      <c r="H4" s="272"/>
    </row>
    <row r="5" spans="1:8" ht="30" x14ac:dyDescent="0.25">
      <c r="A5" s="200" t="s">
        <v>8</v>
      </c>
      <c r="B5" s="200" t="s">
        <v>341</v>
      </c>
      <c r="C5" s="200" t="s">
        <v>529</v>
      </c>
      <c r="D5" s="200" t="s">
        <v>530</v>
      </c>
      <c r="E5" s="200" t="s">
        <v>531</v>
      </c>
      <c r="F5" s="200" t="s">
        <v>342</v>
      </c>
      <c r="G5" s="200" t="s">
        <v>14</v>
      </c>
      <c r="H5" s="200" t="s">
        <v>532</v>
      </c>
    </row>
    <row r="6" spans="1:8" x14ac:dyDescent="0.25">
      <c r="A6" s="2" t="s">
        <v>15</v>
      </c>
      <c r="B6" s="201">
        <v>19558.37</v>
      </c>
      <c r="C6" s="201">
        <v>16100</v>
      </c>
      <c r="D6" s="201">
        <v>19650</v>
      </c>
      <c r="E6" s="201">
        <v>19650</v>
      </c>
      <c r="F6" s="201">
        <v>28263.26</v>
      </c>
      <c r="G6" s="202">
        <f>(F6/E6)</f>
        <v>1.4383338422391856</v>
      </c>
      <c r="H6" s="201">
        <f>F6/B6</f>
        <v>1.445072365437406</v>
      </c>
    </row>
    <row r="7" spans="1:8" x14ac:dyDescent="0.25">
      <c r="A7" s="2" t="s">
        <v>16</v>
      </c>
      <c r="B7" s="201">
        <f>B8+B9</f>
        <v>386899.31999999995</v>
      </c>
      <c r="C7" s="201">
        <f t="shared" ref="C7:F7" si="0">C8+C9</f>
        <v>387986.97</v>
      </c>
      <c r="D7" s="201">
        <f t="shared" si="0"/>
        <v>430501.96</v>
      </c>
      <c r="E7" s="201">
        <f t="shared" si="0"/>
        <v>433096.09</v>
      </c>
      <c r="F7" s="201">
        <f t="shared" si="0"/>
        <v>413882.34</v>
      </c>
      <c r="G7" s="202">
        <f t="shared" ref="G7:G9" si="1">(F7/E7)</f>
        <v>0.95563628847353488</v>
      </c>
      <c r="H7" s="201">
        <f t="shared" ref="H7:H9" si="2">F7/B7</f>
        <v>1.0697417095486239</v>
      </c>
    </row>
    <row r="8" spans="1:8" x14ac:dyDescent="0.25">
      <c r="A8" s="203" t="s">
        <v>17</v>
      </c>
      <c r="B8" s="204">
        <v>384522.85</v>
      </c>
      <c r="C8" s="204">
        <v>382986.97</v>
      </c>
      <c r="D8" s="204">
        <v>428001.96</v>
      </c>
      <c r="E8" s="204">
        <v>424517.45</v>
      </c>
      <c r="F8" s="204">
        <v>408238.46</v>
      </c>
      <c r="G8" s="205">
        <f t="shared" si="1"/>
        <v>0.96165295443096632</v>
      </c>
      <c r="H8" s="204">
        <f t="shared" si="2"/>
        <v>1.0616754244903783</v>
      </c>
    </row>
    <row r="9" spans="1:8" x14ac:dyDescent="0.25">
      <c r="A9" s="203" t="s">
        <v>18</v>
      </c>
      <c r="B9" s="204">
        <v>2376.4699999999998</v>
      </c>
      <c r="C9" s="204">
        <v>5000</v>
      </c>
      <c r="D9" s="204">
        <v>2500</v>
      </c>
      <c r="E9" s="204">
        <v>8578.64</v>
      </c>
      <c r="F9" s="204">
        <v>5643.88</v>
      </c>
      <c r="G9" s="205">
        <f t="shared" si="1"/>
        <v>0.65789915417828471</v>
      </c>
      <c r="H9" s="204">
        <f t="shared" si="2"/>
        <v>2.3749005878466805</v>
      </c>
    </row>
  </sheetData>
  <mergeCells count="2">
    <mergeCell ref="A4:H4"/>
    <mergeCell ref="A2:H2"/>
  </mergeCells>
  <pageMargins left="0.7" right="0.7" top="0.75" bottom="0.75" header="0.3" footer="0.3"/>
  <pageSetup paperSize="9" scale="93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workbookViewId="0">
      <selection activeCell="A12" sqref="A12"/>
    </sheetView>
  </sheetViews>
  <sheetFormatPr defaultRowHeight="15" x14ac:dyDescent="0.25"/>
  <cols>
    <col min="1" max="1" width="50.7109375" customWidth="1"/>
    <col min="2" max="2" width="30.42578125" customWidth="1"/>
  </cols>
  <sheetData>
    <row r="2" spans="1:2" x14ac:dyDescent="0.25">
      <c r="A2" s="273" t="s">
        <v>507</v>
      </c>
      <c r="B2" s="273"/>
    </row>
    <row r="4" spans="1:2" x14ac:dyDescent="0.25">
      <c r="A4" s="312" t="s">
        <v>264</v>
      </c>
      <c r="B4" s="312"/>
    </row>
    <row r="5" spans="1:2" x14ac:dyDescent="0.25">
      <c r="A5" s="71" t="s">
        <v>260</v>
      </c>
      <c r="B5" s="5"/>
    </row>
    <row r="6" spans="1:2" x14ac:dyDescent="0.25">
      <c r="A6" s="71" t="s">
        <v>83</v>
      </c>
      <c r="B6" s="5"/>
    </row>
    <row r="7" spans="1:2" x14ac:dyDescent="0.25">
      <c r="A7" s="85" t="s">
        <v>261</v>
      </c>
      <c r="B7" s="5"/>
    </row>
    <row r="8" spans="1:2" ht="30" x14ac:dyDescent="0.25">
      <c r="A8" s="68" t="s">
        <v>262</v>
      </c>
      <c r="B8" s="5"/>
    </row>
    <row r="9" spans="1:2" x14ac:dyDescent="0.25">
      <c r="A9" s="71" t="s">
        <v>263</v>
      </c>
      <c r="B9" s="5"/>
    </row>
    <row r="12" spans="1:2" x14ac:dyDescent="0.25">
      <c r="A12" t="s">
        <v>555</v>
      </c>
    </row>
  </sheetData>
  <mergeCells count="2">
    <mergeCell ref="A4:B4"/>
    <mergeCell ref="A2:B2"/>
  </mergeCells>
  <pageMargins left="0.7" right="0.7" top="0.78740157499999996" bottom="0.78740157499999996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29"/>
  <sheetViews>
    <sheetView tabSelected="1" topLeftCell="A13" workbookViewId="0">
      <selection activeCell="C22" sqref="C22"/>
    </sheetView>
  </sheetViews>
  <sheetFormatPr defaultRowHeight="15" x14ac:dyDescent="0.25"/>
  <cols>
    <col min="1" max="1" width="25.85546875" customWidth="1"/>
    <col min="2" max="5" width="18.7109375" customWidth="1"/>
  </cols>
  <sheetData>
    <row r="2" spans="1:5" x14ac:dyDescent="0.25">
      <c r="A2" s="273" t="s">
        <v>508</v>
      </c>
      <c r="B2" s="273"/>
      <c r="C2" s="273"/>
      <c r="D2" s="273"/>
      <c r="E2" s="273"/>
    </row>
    <row r="4" spans="1:5" ht="21" customHeight="1" x14ac:dyDescent="0.25">
      <c r="A4" s="317" t="s">
        <v>559</v>
      </c>
      <c r="B4" s="317"/>
      <c r="C4" s="317"/>
      <c r="D4" s="317"/>
    </row>
    <row r="5" spans="1:5" x14ac:dyDescent="0.25">
      <c r="A5" s="319" t="s">
        <v>469</v>
      </c>
      <c r="B5" s="319" t="s">
        <v>32</v>
      </c>
      <c r="C5" s="319" t="s">
        <v>266</v>
      </c>
      <c r="D5" s="319"/>
    </row>
    <row r="6" spans="1:5" x14ac:dyDescent="0.25">
      <c r="A6" s="319"/>
      <c r="B6" s="319"/>
      <c r="C6" s="88" t="s">
        <v>267</v>
      </c>
      <c r="D6" s="88" t="s">
        <v>268</v>
      </c>
    </row>
    <row r="7" spans="1:5" x14ac:dyDescent="0.25">
      <c r="A7" s="89" t="s">
        <v>269</v>
      </c>
      <c r="B7" s="169">
        <f>C7+D7</f>
        <v>5000</v>
      </c>
      <c r="C7" s="169">
        <v>5000</v>
      </c>
      <c r="D7" s="169">
        <v>0</v>
      </c>
    </row>
    <row r="8" spans="1:5" x14ac:dyDescent="0.25">
      <c r="A8" s="89" t="s">
        <v>49</v>
      </c>
      <c r="B8" s="169">
        <f>C8+D8</f>
        <v>2500</v>
      </c>
      <c r="C8" s="169">
        <v>2500</v>
      </c>
      <c r="D8" s="169">
        <v>0</v>
      </c>
    </row>
    <row r="9" spans="1:5" x14ac:dyDescent="0.25">
      <c r="A9" s="89" t="s">
        <v>270</v>
      </c>
      <c r="B9" s="169">
        <f t="shared" ref="B9:B11" si="0">C9+D9</f>
        <v>8626.1899999999987</v>
      </c>
      <c r="C9" s="169">
        <v>8578.64</v>
      </c>
      <c r="D9" s="169">
        <v>47.55</v>
      </c>
    </row>
    <row r="10" spans="1:5" ht="30" x14ac:dyDescent="0.25">
      <c r="A10" s="89" t="s">
        <v>271</v>
      </c>
      <c r="B10" s="169">
        <f t="shared" si="0"/>
        <v>5691.43</v>
      </c>
      <c r="C10" s="169">
        <v>5643.88</v>
      </c>
      <c r="D10" s="169">
        <v>47.55</v>
      </c>
    </row>
    <row r="11" spans="1:5" x14ac:dyDescent="0.25">
      <c r="A11" s="89" t="s">
        <v>272</v>
      </c>
      <c r="B11" s="169">
        <f t="shared" si="0"/>
        <v>5691.43</v>
      </c>
      <c r="C11" s="169">
        <v>5643.88</v>
      </c>
      <c r="D11" s="169">
        <v>47.55</v>
      </c>
    </row>
    <row r="14" spans="1:5" ht="24.75" customHeight="1" x14ac:dyDescent="0.25">
      <c r="A14" s="317" t="s">
        <v>280</v>
      </c>
      <c r="B14" s="317"/>
      <c r="C14" s="317"/>
    </row>
    <row r="15" spans="1:5" x14ac:dyDescent="0.25">
      <c r="A15" s="319" t="s">
        <v>273</v>
      </c>
      <c r="B15" s="319" t="s">
        <v>560</v>
      </c>
      <c r="C15" s="319"/>
    </row>
    <row r="16" spans="1:5" x14ac:dyDescent="0.25">
      <c r="A16" s="319"/>
      <c r="B16" s="148" t="s">
        <v>274</v>
      </c>
      <c r="C16" s="148" t="s">
        <v>275</v>
      </c>
    </row>
    <row r="17" spans="1:5" x14ac:dyDescent="0.25">
      <c r="A17" s="91" t="s">
        <v>276</v>
      </c>
      <c r="B17" s="247">
        <v>0</v>
      </c>
      <c r="C17" s="249">
        <f>B17/$B$21</f>
        <v>0</v>
      </c>
    </row>
    <row r="18" spans="1:5" x14ac:dyDescent="0.25">
      <c r="A18" s="91" t="s">
        <v>277</v>
      </c>
      <c r="B18" s="247">
        <v>41.14</v>
      </c>
      <c r="C18" s="249">
        <f t="shared" ref="C18:C20" si="1">B18/$B$21</f>
        <v>7.228411840258072E-3</v>
      </c>
    </row>
    <row r="19" spans="1:5" x14ac:dyDescent="0.25">
      <c r="A19" s="91" t="s">
        <v>278</v>
      </c>
      <c r="B19" s="247">
        <v>104.67</v>
      </c>
      <c r="C19" s="249">
        <f t="shared" si="1"/>
        <v>1.839080863684522E-2</v>
      </c>
    </row>
    <row r="20" spans="1:5" x14ac:dyDescent="0.25">
      <c r="A20" s="91" t="s">
        <v>279</v>
      </c>
      <c r="B20" s="247">
        <v>5545.62</v>
      </c>
      <c r="C20" s="249">
        <f t="shared" si="1"/>
        <v>0.97438077952289659</v>
      </c>
    </row>
    <row r="21" spans="1:5" x14ac:dyDescent="0.25">
      <c r="A21" s="148" t="s">
        <v>32</v>
      </c>
      <c r="B21" s="248">
        <f>SUM(B17:B20)</f>
        <v>5691.43</v>
      </c>
      <c r="C21" s="250">
        <f>SUM(C17:C20)</f>
        <v>0.99999999999999989</v>
      </c>
    </row>
    <row r="24" spans="1:5" ht="28.5" customHeight="1" x14ac:dyDescent="0.25">
      <c r="A24" s="317" t="s">
        <v>281</v>
      </c>
      <c r="B24" s="317"/>
      <c r="C24" s="317"/>
      <c r="D24" s="317"/>
      <c r="E24" s="317"/>
    </row>
    <row r="25" spans="1:5" x14ac:dyDescent="0.25">
      <c r="A25" s="319" t="s">
        <v>470</v>
      </c>
      <c r="B25" s="319" t="s">
        <v>139</v>
      </c>
      <c r="C25" s="319"/>
      <c r="D25" s="319"/>
      <c r="E25" s="319"/>
    </row>
    <row r="26" spans="1:5" x14ac:dyDescent="0.25">
      <c r="A26" s="319"/>
      <c r="B26" s="148">
        <v>2020</v>
      </c>
      <c r="C26" s="148">
        <v>2021</v>
      </c>
      <c r="D26" s="148">
        <v>2022</v>
      </c>
      <c r="E26" s="148">
        <v>2023</v>
      </c>
    </row>
    <row r="27" spans="1:5" x14ac:dyDescent="0.25">
      <c r="A27" s="90" t="s">
        <v>471</v>
      </c>
      <c r="B27" s="169">
        <v>5867.85</v>
      </c>
      <c r="C27" s="169">
        <v>3726.54</v>
      </c>
      <c r="D27" s="169">
        <v>2376.4699999999998</v>
      </c>
      <c r="E27" s="169">
        <v>5691.43</v>
      </c>
    </row>
    <row r="29" spans="1:5" x14ac:dyDescent="0.25">
      <c r="A29" t="s">
        <v>472</v>
      </c>
    </row>
  </sheetData>
  <mergeCells count="11">
    <mergeCell ref="A2:E2"/>
    <mergeCell ref="A24:E24"/>
    <mergeCell ref="A25:A26"/>
    <mergeCell ref="B25:E25"/>
    <mergeCell ref="A4:D4"/>
    <mergeCell ref="A5:A6"/>
    <mergeCell ref="B5:B6"/>
    <mergeCell ref="C5:D5"/>
    <mergeCell ref="A14:C14"/>
    <mergeCell ref="A15:A16"/>
    <mergeCell ref="B15:C15"/>
  </mergeCells>
  <pageMargins left="0.7" right="0.7" top="0.78740157499999996" bottom="0.78740157499999996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8"/>
  <sheetViews>
    <sheetView workbookViewId="0">
      <selection activeCell="A9" sqref="A9:XFD13"/>
    </sheetView>
  </sheetViews>
  <sheetFormatPr defaultRowHeight="15" x14ac:dyDescent="0.25"/>
  <cols>
    <col min="1" max="1" width="24.5703125" customWidth="1"/>
    <col min="2" max="2" width="35.5703125" customWidth="1"/>
    <col min="3" max="6" width="15" customWidth="1"/>
    <col min="7" max="7" width="33.140625" customWidth="1"/>
  </cols>
  <sheetData>
    <row r="2" spans="1:7" x14ac:dyDescent="0.25">
      <c r="A2" s="273" t="s">
        <v>509</v>
      </c>
      <c r="B2" s="273"/>
      <c r="C2" s="273"/>
      <c r="D2" s="273"/>
      <c r="E2" s="273"/>
      <c r="F2" s="273"/>
      <c r="G2" s="273"/>
    </row>
    <row r="4" spans="1:7" x14ac:dyDescent="0.25">
      <c r="A4" s="312" t="s">
        <v>291</v>
      </c>
      <c r="B4" s="312"/>
      <c r="C4" s="312"/>
      <c r="D4" s="312"/>
      <c r="E4" s="312"/>
      <c r="F4" s="312"/>
      <c r="G4" s="312"/>
    </row>
    <row r="5" spans="1:7" x14ac:dyDescent="0.25">
      <c r="A5" s="320" t="s">
        <v>283</v>
      </c>
      <c r="B5" s="320" t="s">
        <v>284</v>
      </c>
      <c r="C5" s="321" t="s">
        <v>285</v>
      </c>
      <c r="D5" s="322">
        <v>2023</v>
      </c>
      <c r="E5" s="322"/>
      <c r="F5" s="322"/>
      <c r="G5" s="321" t="s">
        <v>286</v>
      </c>
    </row>
    <row r="6" spans="1:7" x14ac:dyDescent="0.25">
      <c r="A6" s="320"/>
      <c r="B6" s="320"/>
      <c r="C6" s="321"/>
      <c r="D6" s="92" t="s">
        <v>287</v>
      </c>
      <c r="E6" s="92" t="s">
        <v>288</v>
      </c>
      <c r="F6" s="92" t="s">
        <v>289</v>
      </c>
      <c r="G6" s="321"/>
    </row>
    <row r="7" spans="1:7" ht="36.75" x14ac:dyDescent="0.25">
      <c r="A7" s="13" t="s">
        <v>566</v>
      </c>
      <c r="B7" s="93" t="s">
        <v>567</v>
      </c>
      <c r="C7" s="251">
        <v>211.75</v>
      </c>
      <c r="D7" s="14">
        <v>0</v>
      </c>
      <c r="E7" s="14">
        <v>0</v>
      </c>
      <c r="F7" s="14">
        <f t="shared" ref="F7:F8" si="0">D7-E7</f>
        <v>0</v>
      </c>
      <c r="G7" s="93" t="s">
        <v>568</v>
      </c>
    </row>
    <row r="8" spans="1:7" x14ac:dyDescent="0.25">
      <c r="A8" s="13" t="s">
        <v>569</v>
      </c>
      <c r="B8" s="93" t="s">
        <v>570</v>
      </c>
      <c r="C8" s="93">
        <v>4210.87</v>
      </c>
      <c r="D8" s="14">
        <v>4211.2700000000004</v>
      </c>
      <c r="E8" s="14">
        <v>4210.87</v>
      </c>
      <c r="F8" s="14">
        <f t="shared" si="0"/>
        <v>0.4000000000005457</v>
      </c>
      <c r="G8" s="13"/>
    </row>
  </sheetData>
  <mergeCells count="7">
    <mergeCell ref="A2:G2"/>
    <mergeCell ref="A4:G4"/>
    <mergeCell ref="A5:A6"/>
    <mergeCell ref="B5:B6"/>
    <mergeCell ref="C5:C6"/>
    <mergeCell ref="D5:F5"/>
    <mergeCell ref="G5:G6"/>
  </mergeCells>
  <pageMargins left="0.7" right="0.7" top="0.78740157499999996" bottom="0.78740157499999996" header="0.3" footer="0.3"/>
  <pageSetup paperSize="9" scale="86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"/>
  <sheetViews>
    <sheetView workbookViewId="0">
      <selection activeCell="C21" sqref="C21"/>
    </sheetView>
  </sheetViews>
  <sheetFormatPr defaultRowHeight="15" x14ac:dyDescent="0.25"/>
  <cols>
    <col min="1" max="8" width="16.28515625" customWidth="1"/>
  </cols>
  <sheetData>
    <row r="2" spans="1:8" x14ac:dyDescent="0.25">
      <c r="A2" s="273" t="s">
        <v>510</v>
      </c>
      <c r="B2" s="273"/>
      <c r="C2" s="273"/>
      <c r="D2" s="273"/>
      <c r="E2" s="273"/>
      <c r="F2" s="273"/>
      <c r="G2" s="273"/>
      <c r="H2" s="273"/>
    </row>
    <row r="4" spans="1:8" x14ac:dyDescent="0.25">
      <c r="A4" s="323" t="s">
        <v>299</v>
      </c>
      <c r="B4" s="323"/>
      <c r="C4" s="323"/>
      <c r="D4" s="323"/>
      <c r="E4" s="323"/>
      <c r="F4" s="323"/>
      <c r="G4" s="323"/>
      <c r="H4" s="323"/>
    </row>
    <row r="5" spans="1:8" x14ac:dyDescent="0.25">
      <c r="A5" s="320" t="s">
        <v>292</v>
      </c>
      <c r="B5" s="320" t="s">
        <v>293</v>
      </c>
      <c r="C5" s="327" t="s">
        <v>294</v>
      </c>
      <c r="D5" s="321" t="s">
        <v>295</v>
      </c>
      <c r="E5" s="322">
        <v>2023</v>
      </c>
      <c r="F5" s="322"/>
      <c r="G5" s="322"/>
      <c r="H5" s="321" t="s">
        <v>286</v>
      </c>
    </row>
    <row r="6" spans="1:8" x14ac:dyDescent="0.25">
      <c r="A6" s="320"/>
      <c r="B6" s="320"/>
      <c r="C6" s="328"/>
      <c r="D6" s="321"/>
      <c r="E6" s="92" t="s">
        <v>287</v>
      </c>
      <c r="F6" s="92" t="s">
        <v>288</v>
      </c>
      <c r="G6" s="92" t="s">
        <v>289</v>
      </c>
      <c r="H6" s="321"/>
    </row>
    <row r="7" spans="1:8" x14ac:dyDescent="0.25">
      <c r="A7" s="324" t="s">
        <v>556</v>
      </c>
      <c r="B7" s="324" t="s">
        <v>557</v>
      </c>
      <c r="C7" s="94" t="s">
        <v>296</v>
      </c>
      <c r="D7" s="14">
        <v>211.75</v>
      </c>
      <c r="E7" s="14">
        <v>0</v>
      </c>
      <c r="F7" s="14">
        <v>0</v>
      </c>
      <c r="G7" s="14">
        <f>E7-F7</f>
        <v>0</v>
      </c>
      <c r="H7" s="325" t="s">
        <v>558</v>
      </c>
    </row>
    <row r="8" spans="1:8" x14ac:dyDescent="0.25">
      <c r="A8" s="324"/>
      <c r="B8" s="324"/>
      <c r="C8" s="94" t="s">
        <v>297</v>
      </c>
      <c r="D8" s="14">
        <v>0</v>
      </c>
      <c r="E8" s="14">
        <v>0</v>
      </c>
      <c r="F8" s="14">
        <v>0</v>
      </c>
      <c r="G8" s="14">
        <f>E8-F8</f>
        <v>0</v>
      </c>
      <c r="H8" s="326"/>
    </row>
    <row r="9" spans="1:8" ht="104.25" customHeight="1" x14ac:dyDescent="0.25">
      <c r="A9" s="324"/>
      <c r="B9" s="324"/>
      <c r="C9" s="94" t="s">
        <v>298</v>
      </c>
      <c r="D9" s="14">
        <f>D7+D8</f>
        <v>211.75</v>
      </c>
      <c r="E9" s="14">
        <f t="shared" ref="E9:G9" si="0">E7+E8</f>
        <v>0</v>
      </c>
      <c r="F9" s="14">
        <f t="shared" si="0"/>
        <v>0</v>
      </c>
      <c r="G9" s="14">
        <f t="shared" si="0"/>
        <v>0</v>
      </c>
      <c r="H9" s="326"/>
    </row>
  </sheetData>
  <mergeCells count="11">
    <mergeCell ref="A4:H4"/>
    <mergeCell ref="A7:A9"/>
    <mergeCell ref="B7:B9"/>
    <mergeCell ref="H7:H9"/>
    <mergeCell ref="A2:H2"/>
    <mergeCell ref="H5:H6"/>
    <mergeCell ref="A5:A6"/>
    <mergeCell ref="B5:B6"/>
    <mergeCell ref="C5:C6"/>
    <mergeCell ref="D5:D6"/>
    <mergeCell ref="E5:G5"/>
  </mergeCells>
  <pageMargins left="0.7" right="0.7" top="0.78740157499999996" bottom="0.78740157499999996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workbookViewId="0">
      <selection activeCell="A32" sqref="A32"/>
    </sheetView>
  </sheetViews>
  <sheetFormatPr defaultRowHeight="15" x14ac:dyDescent="0.25"/>
  <cols>
    <col min="1" max="1" width="33.140625" customWidth="1"/>
    <col min="2" max="2" width="32.140625" customWidth="1"/>
    <col min="3" max="6" width="19.5703125" customWidth="1"/>
  </cols>
  <sheetData>
    <row r="1" spans="1:6" x14ac:dyDescent="0.25">
      <c r="A1" s="273" t="s">
        <v>511</v>
      </c>
      <c r="B1" s="273"/>
      <c r="C1" s="273"/>
      <c r="D1" s="273"/>
      <c r="E1" s="273"/>
      <c r="F1" s="273"/>
    </row>
    <row r="4" spans="1:6" x14ac:dyDescent="0.25">
      <c r="A4" s="68" t="s">
        <v>307</v>
      </c>
      <c r="B4" s="68" t="s">
        <v>308</v>
      </c>
    </row>
    <row r="5" spans="1:6" x14ac:dyDescent="0.25">
      <c r="A5" s="95" t="s">
        <v>309</v>
      </c>
      <c r="B5" s="96"/>
    </row>
    <row r="6" spans="1:6" x14ac:dyDescent="0.25">
      <c r="A6" s="97" t="s">
        <v>310</v>
      </c>
      <c r="B6" s="96"/>
    </row>
    <row r="7" spans="1:6" x14ac:dyDescent="0.25">
      <c r="A7" s="97" t="s">
        <v>311</v>
      </c>
      <c r="B7" s="96"/>
    </row>
    <row r="8" spans="1:6" x14ac:dyDescent="0.25">
      <c r="A8" s="97"/>
      <c r="B8" s="96"/>
    </row>
    <row r="9" spans="1:6" x14ac:dyDescent="0.25">
      <c r="A9" s="95" t="s">
        <v>312</v>
      </c>
      <c r="B9" s="96"/>
    </row>
    <row r="10" spans="1:6" x14ac:dyDescent="0.25">
      <c r="A10" s="97" t="s">
        <v>313</v>
      </c>
      <c r="B10" s="96"/>
    </row>
    <row r="11" spans="1:6" x14ac:dyDescent="0.25">
      <c r="A11" s="97" t="s">
        <v>311</v>
      </c>
      <c r="B11" s="96"/>
    </row>
    <row r="14" spans="1:6" x14ac:dyDescent="0.25">
      <c r="A14" s="312" t="s">
        <v>318</v>
      </c>
      <c r="B14" s="312"/>
      <c r="C14" s="312"/>
      <c r="D14" s="312"/>
      <c r="E14" s="312"/>
      <c r="F14" s="312"/>
    </row>
    <row r="15" spans="1:6" ht="28.5" x14ac:dyDescent="0.25">
      <c r="A15" s="329" t="s">
        <v>315</v>
      </c>
      <c r="B15" s="329"/>
      <c r="C15" s="98" t="s">
        <v>10</v>
      </c>
      <c r="D15" s="98" t="s">
        <v>12</v>
      </c>
      <c r="E15" s="98" t="s">
        <v>13</v>
      </c>
      <c r="F15" s="98" t="s">
        <v>9</v>
      </c>
    </row>
    <row r="16" spans="1:6" x14ac:dyDescent="0.25">
      <c r="A16" s="330" t="s">
        <v>51</v>
      </c>
      <c r="B16" s="330"/>
      <c r="C16" s="99"/>
      <c r="D16" s="99"/>
      <c r="E16" s="99"/>
      <c r="F16" s="99"/>
    </row>
    <row r="17" spans="1:6" ht="30" x14ac:dyDescent="0.25">
      <c r="A17" s="331" t="s">
        <v>100</v>
      </c>
      <c r="B17" s="100" t="s">
        <v>316</v>
      </c>
      <c r="C17" s="100"/>
      <c r="D17" s="100"/>
      <c r="E17" s="100"/>
      <c r="F17" s="100"/>
    </row>
    <row r="18" spans="1:6" x14ac:dyDescent="0.25">
      <c r="A18" s="331"/>
      <c r="B18" s="100" t="s">
        <v>317</v>
      </c>
      <c r="C18" s="100"/>
      <c r="D18" s="100"/>
      <c r="E18" s="100"/>
      <c r="F18" s="100"/>
    </row>
    <row r="19" spans="1:6" x14ac:dyDescent="0.25">
      <c r="A19" s="330" t="s">
        <v>56</v>
      </c>
      <c r="B19" s="330"/>
      <c r="C19" s="99"/>
      <c r="D19" s="99"/>
      <c r="E19" s="99"/>
      <c r="F19" s="99"/>
    </row>
    <row r="22" spans="1:6" x14ac:dyDescent="0.25">
      <c r="A22" s="332" t="s">
        <v>319</v>
      </c>
      <c r="B22" s="332"/>
      <c r="C22" s="332"/>
      <c r="D22" s="332"/>
      <c r="E22" s="332"/>
    </row>
    <row r="23" spans="1:6" x14ac:dyDescent="0.25">
      <c r="A23" s="332" t="s">
        <v>307</v>
      </c>
      <c r="B23" s="333" t="s">
        <v>218</v>
      </c>
      <c r="C23" s="333" t="s">
        <v>320</v>
      </c>
      <c r="D23" s="333" t="s">
        <v>321</v>
      </c>
      <c r="E23" s="333" t="s">
        <v>322</v>
      </c>
    </row>
    <row r="24" spans="1:6" x14ac:dyDescent="0.25">
      <c r="A24" s="332"/>
      <c r="B24" s="334"/>
      <c r="C24" s="334"/>
      <c r="D24" s="334"/>
      <c r="E24" s="334"/>
    </row>
    <row r="25" spans="1:6" x14ac:dyDescent="0.25">
      <c r="A25" s="181" t="s">
        <v>323</v>
      </c>
      <c r="B25" s="182"/>
      <c r="C25" s="182"/>
      <c r="D25" s="182"/>
      <c r="E25" s="182"/>
    </row>
    <row r="26" spans="1:6" x14ac:dyDescent="0.25">
      <c r="A26" s="183" t="s">
        <v>324</v>
      </c>
      <c r="B26" s="80"/>
      <c r="C26" s="80"/>
      <c r="D26" s="80"/>
      <c r="E26" s="80"/>
    </row>
    <row r="27" spans="1:6" x14ac:dyDescent="0.25">
      <c r="A27" s="183" t="s">
        <v>325</v>
      </c>
      <c r="B27" s="80"/>
      <c r="C27" s="80"/>
      <c r="D27" s="80"/>
      <c r="E27" s="80"/>
    </row>
    <row r="28" spans="1:6" x14ac:dyDescent="0.25">
      <c r="A28" s="181" t="s">
        <v>326</v>
      </c>
      <c r="B28" s="182"/>
      <c r="C28" s="182"/>
      <c r="D28" s="182"/>
      <c r="E28" s="182"/>
    </row>
    <row r="29" spans="1:6" x14ac:dyDescent="0.25">
      <c r="A29" s="183" t="s">
        <v>324</v>
      </c>
      <c r="B29" s="80"/>
      <c r="C29" s="80"/>
      <c r="D29" s="80"/>
      <c r="E29" s="80"/>
    </row>
    <row r="30" spans="1:6" x14ac:dyDescent="0.25">
      <c r="A30" s="183" t="s">
        <v>325</v>
      </c>
      <c r="B30" s="80"/>
      <c r="C30" s="80"/>
      <c r="D30" s="80"/>
      <c r="E30" s="80"/>
    </row>
    <row r="32" spans="1:6" x14ac:dyDescent="0.25">
      <c r="A32" t="s">
        <v>555</v>
      </c>
    </row>
  </sheetData>
  <mergeCells count="12">
    <mergeCell ref="A22:E22"/>
    <mergeCell ref="A23:A24"/>
    <mergeCell ref="B23:B24"/>
    <mergeCell ref="C23:C24"/>
    <mergeCell ref="D23:D24"/>
    <mergeCell ref="E23:E24"/>
    <mergeCell ref="A1:F1"/>
    <mergeCell ref="A15:B15"/>
    <mergeCell ref="A16:B16"/>
    <mergeCell ref="A17:A18"/>
    <mergeCell ref="A19:B19"/>
    <mergeCell ref="A14:F14"/>
  </mergeCells>
  <pageMargins left="0.7" right="0.7" top="0.48" bottom="0.78740157499999996" header="0.3" footer="0.3"/>
  <pageSetup paperSize="9" scale="91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workbookViewId="0">
      <selection sqref="A1:H20"/>
    </sheetView>
  </sheetViews>
  <sheetFormatPr defaultRowHeight="15" x14ac:dyDescent="0.25"/>
  <cols>
    <col min="1" max="1" width="38.28515625" customWidth="1"/>
    <col min="2" max="3" width="16.28515625" customWidth="1"/>
    <col min="4" max="4" width="19.85546875" customWidth="1"/>
    <col min="5" max="6" width="16.28515625" customWidth="1"/>
    <col min="7" max="7" width="14" customWidth="1"/>
    <col min="8" max="8" width="28.7109375" customWidth="1"/>
    <col min="9" max="10" width="0" hidden="1" customWidth="1"/>
    <col min="11" max="11" width="9.140625" hidden="1" customWidth="1"/>
    <col min="12" max="12" width="9.140625" customWidth="1"/>
  </cols>
  <sheetData>
    <row r="1" spans="1:11" x14ac:dyDescent="0.25">
      <c r="A1" s="273" t="s">
        <v>512</v>
      </c>
      <c r="B1" s="273"/>
      <c r="C1" s="273"/>
      <c r="D1" s="273"/>
      <c r="E1" s="273"/>
      <c r="F1" s="273"/>
      <c r="G1" s="273"/>
      <c r="H1" s="273"/>
    </row>
    <row r="3" spans="1:11" x14ac:dyDescent="0.25">
      <c r="A3" s="312" t="s">
        <v>335</v>
      </c>
      <c r="B3" s="312"/>
      <c r="C3" s="312"/>
      <c r="D3" s="312"/>
      <c r="E3" s="312"/>
      <c r="F3" s="312"/>
      <c r="G3" s="312"/>
      <c r="H3" s="312"/>
    </row>
    <row r="4" spans="1:11" x14ac:dyDescent="0.25">
      <c r="A4" s="335" t="s">
        <v>327</v>
      </c>
      <c r="B4" s="335" t="s">
        <v>561</v>
      </c>
      <c r="C4" s="335" t="s">
        <v>328</v>
      </c>
      <c r="D4" s="335" t="s">
        <v>562</v>
      </c>
      <c r="E4" s="335" t="s">
        <v>329</v>
      </c>
      <c r="F4" s="335"/>
      <c r="G4" s="335" t="s">
        <v>565</v>
      </c>
      <c r="H4" s="335" t="s">
        <v>336</v>
      </c>
    </row>
    <row r="5" spans="1:11" ht="45" x14ac:dyDescent="0.25">
      <c r="A5" s="335"/>
      <c r="B5" s="335"/>
      <c r="C5" s="335"/>
      <c r="D5" s="335"/>
      <c r="E5" s="101" t="s">
        <v>563</v>
      </c>
      <c r="F5" s="102" t="s">
        <v>564</v>
      </c>
      <c r="G5" s="335"/>
      <c r="H5" s="335"/>
    </row>
    <row r="6" spans="1:11" ht="30" x14ac:dyDescent="0.25">
      <c r="A6" s="103" t="s">
        <v>330</v>
      </c>
      <c r="B6" s="256">
        <v>20272.62</v>
      </c>
      <c r="C6" s="256">
        <v>7025.01</v>
      </c>
      <c r="D6" s="256">
        <f t="shared" ref="D6:F6" si="0">D8+D9</f>
        <v>6713.34</v>
      </c>
      <c r="E6" s="256">
        <f t="shared" si="0"/>
        <v>6099.52</v>
      </c>
      <c r="F6" s="256">
        <f t="shared" si="0"/>
        <v>434.76</v>
      </c>
      <c r="G6" s="256">
        <f>J6+K6</f>
        <v>12879.66</v>
      </c>
      <c r="H6" s="267" t="s">
        <v>612</v>
      </c>
      <c r="J6" s="238">
        <f>J8+J9</f>
        <v>7148.1</v>
      </c>
      <c r="K6" s="238">
        <f>K8+K9</f>
        <v>5731.5599999999995</v>
      </c>
    </row>
    <row r="7" spans="1:11" x14ac:dyDescent="0.25">
      <c r="A7" s="104" t="s">
        <v>98</v>
      </c>
      <c r="B7" s="268"/>
      <c r="C7" s="268"/>
      <c r="D7" s="268"/>
      <c r="E7" s="268"/>
      <c r="F7" s="268"/>
      <c r="G7" s="268"/>
      <c r="H7" s="104"/>
      <c r="J7" s="238"/>
      <c r="K7" s="238"/>
    </row>
    <row r="8" spans="1:11" ht="45" x14ac:dyDescent="0.25">
      <c r="A8" s="105" t="s">
        <v>331</v>
      </c>
      <c r="B8" s="269">
        <v>408.09</v>
      </c>
      <c r="C8" s="269">
        <v>0</v>
      </c>
      <c r="D8" s="269">
        <v>0</v>
      </c>
      <c r="E8" s="269">
        <v>408.09</v>
      </c>
      <c r="F8" s="269">
        <v>0</v>
      </c>
      <c r="G8" s="269">
        <f>J8+K8</f>
        <v>3231.56</v>
      </c>
      <c r="H8" s="30" t="s">
        <v>610</v>
      </c>
      <c r="J8" s="238">
        <v>0</v>
      </c>
      <c r="K8" s="238">
        <v>3231.56</v>
      </c>
    </row>
    <row r="9" spans="1:11" ht="30" x14ac:dyDescent="0.25">
      <c r="A9" s="105" t="s">
        <v>332</v>
      </c>
      <c r="B9" s="269">
        <v>12851.53</v>
      </c>
      <c r="C9" s="269">
        <v>12</v>
      </c>
      <c r="D9" s="269">
        <v>6713.34</v>
      </c>
      <c r="E9" s="269">
        <v>5691.43</v>
      </c>
      <c r="F9" s="269">
        <v>434.76</v>
      </c>
      <c r="G9" s="269">
        <f>J9+K9</f>
        <v>9648.1</v>
      </c>
      <c r="H9" s="30" t="s">
        <v>611</v>
      </c>
      <c r="J9" s="238">
        <v>7148.1</v>
      </c>
      <c r="K9" s="238">
        <v>2500</v>
      </c>
    </row>
    <row r="10" spans="1:11" ht="30" x14ac:dyDescent="0.25">
      <c r="A10" s="103" t="s">
        <v>333</v>
      </c>
      <c r="B10" s="256">
        <v>3966.97</v>
      </c>
      <c r="C10" s="256">
        <v>0</v>
      </c>
      <c r="D10" s="256">
        <v>0</v>
      </c>
      <c r="E10" s="256">
        <v>3847.77</v>
      </c>
      <c r="F10" s="256">
        <v>119.19</v>
      </c>
      <c r="G10" s="256">
        <f>J10+K10</f>
        <v>13047.43</v>
      </c>
      <c r="H10" s="267" t="s">
        <v>612</v>
      </c>
      <c r="J10" s="238">
        <v>119.19</v>
      </c>
      <c r="K10" s="238">
        <v>12928.24</v>
      </c>
    </row>
    <row r="11" spans="1:11" x14ac:dyDescent="0.25">
      <c r="A11" s="106" t="s">
        <v>32</v>
      </c>
      <c r="B11" s="255">
        <f>B6+B10</f>
        <v>24239.59</v>
      </c>
      <c r="C11" s="255">
        <f t="shared" ref="C11:F11" si="1">C6+C10</f>
        <v>7025.01</v>
      </c>
      <c r="D11" s="255">
        <f t="shared" si="1"/>
        <v>6713.34</v>
      </c>
      <c r="E11" s="255">
        <f t="shared" si="1"/>
        <v>9947.2900000000009</v>
      </c>
      <c r="F11" s="255">
        <f t="shared" si="1"/>
        <v>553.95000000000005</v>
      </c>
      <c r="G11" s="255">
        <f>J11+K11</f>
        <v>25927.09</v>
      </c>
      <c r="H11" s="106"/>
      <c r="J11" s="238">
        <v>7267.29</v>
      </c>
      <c r="K11" s="238">
        <f>SUM(K8:K10)</f>
        <v>18659.8</v>
      </c>
    </row>
    <row r="12" spans="1:11" x14ac:dyDescent="0.25">
      <c r="A12" s="107" t="s">
        <v>334</v>
      </c>
      <c r="B12" s="108"/>
      <c r="C12" s="108"/>
      <c r="D12" s="108"/>
      <c r="E12" s="108"/>
      <c r="F12" s="108"/>
      <c r="G12" s="109"/>
      <c r="H12" s="109"/>
    </row>
    <row r="15" spans="1:11" x14ac:dyDescent="0.25">
      <c r="A15" s="312" t="s">
        <v>571</v>
      </c>
      <c r="B15" s="312"/>
      <c r="C15" s="312"/>
      <c r="D15" s="312"/>
      <c r="E15" s="312"/>
    </row>
    <row r="16" spans="1:11" ht="45" x14ac:dyDescent="0.25">
      <c r="A16" s="44" t="s">
        <v>42</v>
      </c>
      <c r="B16" s="44" t="s">
        <v>337</v>
      </c>
      <c r="C16" s="44" t="s">
        <v>338</v>
      </c>
      <c r="D16" s="44" t="s">
        <v>339</v>
      </c>
      <c r="E16" s="44" t="s">
        <v>340</v>
      </c>
    </row>
    <row r="17" spans="1:5" ht="38.25" x14ac:dyDescent="0.25">
      <c r="A17" s="110">
        <v>6121</v>
      </c>
      <c r="B17" s="110">
        <v>4110602</v>
      </c>
      <c r="C17" s="252">
        <v>1880.86</v>
      </c>
      <c r="D17" s="253" t="s">
        <v>572</v>
      </c>
      <c r="E17" s="253" t="s">
        <v>573</v>
      </c>
    </row>
    <row r="18" spans="1:5" ht="38.25" x14ac:dyDescent="0.25">
      <c r="A18" s="110">
        <v>6121</v>
      </c>
      <c r="B18" s="110">
        <v>4510602</v>
      </c>
      <c r="C18" s="252">
        <v>5015.62</v>
      </c>
      <c r="D18" s="253" t="s">
        <v>572</v>
      </c>
      <c r="E18" s="253" t="s">
        <v>573</v>
      </c>
    </row>
    <row r="19" spans="1:5" ht="51" x14ac:dyDescent="0.25">
      <c r="A19" s="110">
        <v>6121</v>
      </c>
      <c r="B19" s="110">
        <v>4110602</v>
      </c>
      <c r="C19" s="252">
        <v>116.52</v>
      </c>
      <c r="D19" s="253" t="s">
        <v>576</v>
      </c>
      <c r="E19" s="253" t="s">
        <v>573</v>
      </c>
    </row>
    <row r="20" spans="1:5" ht="48" x14ac:dyDescent="0.25">
      <c r="A20" s="110">
        <v>6125</v>
      </c>
      <c r="B20" s="110">
        <v>4100000</v>
      </c>
      <c r="C20" s="252">
        <v>12</v>
      </c>
      <c r="D20" s="253" t="s">
        <v>574</v>
      </c>
      <c r="E20" s="254" t="s">
        <v>575</v>
      </c>
    </row>
  </sheetData>
  <mergeCells count="10">
    <mergeCell ref="A1:H1"/>
    <mergeCell ref="G4:G5"/>
    <mergeCell ref="H4:H5"/>
    <mergeCell ref="A3:H3"/>
    <mergeCell ref="A15:E15"/>
    <mergeCell ref="A4:A5"/>
    <mergeCell ref="B4:B5"/>
    <mergeCell ref="C4:C5"/>
    <mergeCell ref="D4:D5"/>
    <mergeCell ref="E4:F4"/>
  </mergeCells>
  <pageMargins left="0.17" right="0.17" top="0.78740157499999996" bottom="0.78740157499999996" header="0.3" footer="0.3"/>
  <pageSetup paperSize="9" scale="86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95"/>
  <sheetViews>
    <sheetView workbookViewId="0">
      <selection activeCell="A33" sqref="A33"/>
    </sheetView>
  </sheetViews>
  <sheetFormatPr defaultRowHeight="15" x14ac:dyDescent="0.25"/>
  <cols>
    <col min="1" max="1" width="17.5703125" customWidth="1"/>
    <col min="2" max="2" width="26.85546875" customWidth="1"/>
    <col min="3" max="3" width="48" customWidth="1"/>
    <col min="4" max="4" width="23.7109375" customWidth="1"/>
    <col min="5" max="5" width="17.5703125" customWidth="1"/>
    <col min="6" max="6" width="42.5703125" customWidth="1"/>
    <col min="7" max="7" width="11.140625" customWidth="1"/>
    <col min="8" max="8" width="14.7109375" customWidth="1"/>
    <col min="9" max="10" width="13.5703125" customWidth="1"/>
    <col min="11" max="12" width="10.42578125" customWidth="1"/>
    <col min="13" max="13" width="39.42578125" customWidth="1"/>
  </cols>
  <sheetData>
    <row r="2" spans="1:13" x14ac:dyDescent="0.25">
      <c r="A2" s="273" t="s">
        <v>513</v>
      </c>
      <c r="B2" s="273"/>
      <c r="C2" s="273"/>
      <c r="D2" s="273"/>
      <c r="E2" s="273"/>
      <c r="F2" s="273"/>
    </row>
    <row r="4" spans="1:13" ht="15.75" x14ac:dyDescent="0.25">
      <c r="A4" s="336" t="s">
        <v>419</v>
      </c>
      <c r="B4" s="337"/>
      <c r="C4" s="337"/>
      <c r="D4" s="337"/>
      <c r="E4" s="337"/>
      <c r="F4" s="338"/>
      <c r="M4" s="111"/>
    </row>
    <row r="5" spans="1:13" ht="25.5" x14ac:dyDescent="0.25">
      <c r="A5" s="138" t="s">
        <v>414</v>
      </c>
      <c r="B5" s="138" t="s">
        <v>79</v>
      </c>
      <c r="C5" s="138" t="s">
        <v>415</v>
      </c>
      <c r="D5" s="138" t="s">
        <v>416</v>
      </c>
      <c r="E5" s="138" t="s">
        <v>417</v>
      </c>
      <c r="F5" s="139" t="s">
        <v>418</v>
      </c>
      <c r="M5" s="73"/>
    </row>
    <row r="6" spans="1:13" x14ac:dyDescent="0.25">
      <c r="A6" s="137"/>
      <c r="B6" s="137"/>
      <c r="C6" s="137"/>
      <c r="D6" s="137"/>
      <c r="E6" s="137"/>
      <c r="F6" s="137"/>
      <c r="M6" s="73"/>
    </row>
    <row r="7" spans="1:13" x14ac:dyDescent="0.25">
      <c r="A7" s="137"/>
      <c r="B7" s="137"/>
      <c r="C7" s="137"/>
      <c r="D7" s="137"/>
      <c r="E7" s="137"/>
      <c r="F7" s="137"/>
      <c r="M7" s="73"/>
    </row>
    <row r="8" spans="1:13" x14ac:dyDescent="0.25">
      <c r="A8" s="137"/>
      <c r="B8" s="137"/>
      <c r="C8" s="137"/>
      <c r="D8" s="137"/>
      <c r="E8" s="137"/>
      <c r="F8" s="137"/>
      <c r="M8" s="73"/>
    </row>
    <row r="9" spans="1:13" x14ac:dyDescent="0.25">
      <c r="A9" s="137"/>
      <c r="B9" s="137"/>
      <c r="C9" s="137"/>
      <c r="D9" s="137"/>
      <c r="E9" s="137"/>
      <c r="F9" s="137"/>
      <c r="M9" s="73"/>
    </row>
    <row r="10" spans="1:13" x14ac:dyDescent="0.25">
      <c r="A10" s="137"/>
      <c r="B10" s="137"/>
      <c r="C10" s="137"/>
      <c r="D10" s="137"/>
      <c r="E10" s="137"/>
      <c r="F10" s="137"/>
      <c r="G10" s="73"/>
      <c r="H10" s="73"/>
      <c r="I10" s="73"/>
      <c r="J10" s="73"/>
      <c r="K10" s="73"/>
      <c r="L10" s="73"/>
      <c r="M10" s="73"/>
    </row>
    <row r="11" spans="1:13" x14ac:dyDescent="0.25">
      <c r="A11" s="137"/>
      <c r="B11" s="137"/>
      <c r="C11" s="137"/>
      <c r="D11" s="137"/>
      <c r="E11" s="137"/>
      <c r="F11" s="137"/>
      <c r="G11" s="73"/>
      <c r="H11" s="73"/>
      <c r="I11" s="73"/>
      <c r="J11" s="73"/>
      <c r="K11" s="73"/>
      <c r="L11" s="73"/>
      <c r="M11" s="73"/>
    </row>
    <row r="12" spans="1:13" x14ac:dyDescent="0.25">
      <c r="A12" s="137"/>
      <c r="B12" s="137"/>
      <c r="C12" s="137"/>
      <c r="D12" s="137"/>
      <c r="E12" s="137"/>
      <c r="F12" s="137"/>
      <c r="G12" s="73"/>
      <c r="H12" s="73"/>
      <c r="I12" s="73"/>
      <c r="J12" s="73"/>
      <c r="K12" s="73"/>
      <c r="L12" s="73"/>
      <c r="M12" s="73"/>
    </row>
    <row r="13" spans="1:13" x14ac:dyDescent="0.25">
      <c r="A13" s="137"/>
      <c r="B13" s="137"/>
      <c r="C13" s="137"/>
      <c r="D13" s="137"/>
      <c r="E13" s="137"/>
      <c r="F13" s="137"/>
      <c r="G13" s="73"/>
      <c r="H13" s="73"/>
      <c r="I13" s="73"/>
      <c r="J13" s="73"/>
      <c r="K13" s="73"/>
      <c r="L13" s="73"/>
      <c r="M13" s="73"/>
    </row>
    <row r="14" spans="1:13" x14ac:dyDescent="0.25">
      <c r="A14" s="137"/>
      <c r="B14" s="137"/>
      <c r="C14" s="137"/>
      <c r="D14" s="137"/>
      <c r="E14" s="137"/>
      <c r="F14" s="137"/>
      <c r="G14" s="73"/>
      <c r="H14" s="73"/>
      <c r="I14" s="73"/>
      <c r="J14" s="73"/>
      <c r="K14" s="73"/>
      <c r="L14" s="73"/>
      <c r="M14" s="73"/>
    </row>
    <row r="15" spans="1:13" x14ac:dyDescent="0.25">
      <c r="A15" s="137"/>
      <c r="B15" s="137"/>
      <c r="C15" s="137"/>
      <c r="D15" s="137"/>
      <c r="E15" s="137"/>
      <c r="F15" s="137"/>
      <c r="G15" s="73"/>
      <c r="H15" s="73"/>
      <c r="I15" s="73"/>
      <c r="J15" s="73"/>
      <c r="K15" s="73"/>
      <c r="L15" s="73"/>
      <c r="M15" s="73"/>
    </row>
    <row r="16" spans="1:13" x14ac:dyDescent="0.25">
      <c r="A16" s="137"/>
      <c r="B16" s="137"/>
      <c r="C16" s="137"/>
      <c r="D16" s="137"/>
      <c r="E16" s="137"/>
      <c r="F16" s="137"/>
      <c r="G16" s="73"/>
      <c r="H16" s="73"/>
      <c r="I16" s="73"/>
      <c r="J16" s="73"/>
      <c r="K16" s="73"/>
      <c r="L16" s="73"/>
      <c r="M16" s="73"/>
    </row>
    <row r="17" spans="1:13" x14ac:dyDescent="0.25">
      <c r="A17" s="137"/>
      <c r="B17" s="137"/>
      <c r="C17" s="137"/>
      <c r="D17" s="137"/>
      <c r="E17" s="137"/>
      <c r="F17" s="137"/>
      <c r="G17" s="73"/>
      <c r="H17" s="73"/>
      <c r="I17" s="73"/>
      <c r="J17" s="73"/>
      <c r="K17" s="73"/>
      <c r="L17" s="73"/>
      <c r="M17" s="73"/>
    </row>
    <row r="18" spans="1:13" x14ac:dyDescent="0.25">
      <c r="A18" s="137"/>
      <c r="B18" s="137"/>
      <c r="C18" s="137"/>
      <c r="D18" s="137"/>
      <c r="E18" s="137"/>
      <c r="F18" s="137"/>
      <c r="G18" s="73"/>
      <c r="H18" s="73"/>
      <c r="I18" s="73"/>
      <c r="J18" s="73"/>
      <c r="K18" s="73"/>
      <c r="L18" s="73"/>
      <c r="M18" s="73"/>
    </row>
    <row r="19" spans="1:13" x14ac:dyDescent="0.25">
      <c r="A19" s="137"/>
      <c r="B19" s="137"/>
      <c r="C19" s="137"/>
      <c r="D19" s="137"/>
      <c r="E19" s="137"/>
      <c r="F19" s="137"/>
      <c r="G19" s="73"/>
      <c r="H19" s="73"/>
      <c r="I19" s="73"/>
      <c r="J19" s="73"/>
      <c r="K19" s="73"/>
      <c r="L19" s="73"/>
      <c r="M19" s="73"/>
    </row>
    <row r="20" spans="1:13" x14ac:dyDescent="0.25">
      <c r="A20" s="137"/>
      <c r="B20" s="137"/>
      <c r="C20" s="137"/>
      <c r="D20" s="137"/>
      <c r="E20" s="137"/>
      <c r="F20" s="137"/>
      <c r="G20" s="73"/>
      <c r="H20" s="73"/>
      <c r="I20" s="73"/>
      <c r="J20" s="73"/>
      <c r="K20" s="73"/>
      <c r="L20" s="73"/>
      <c r="M20" s="73"/>
    </row>
    <row r="21" spans="1:13" x14ac:dyDescent="0.25">
      <c r="A21" s="137"/>
      <c r="B21" s="137"/>
      <c r="C21" s="137"/>
      <c r="D21" s="137"/>
      <c r="E21" s="137"/>
      <c r="F21" s="137"/>
      <c r="G21" s="73"/>
      <c r="H21" s="73"/>
      <c r="I21" s="73"/>
      <c r="J21" s="73"/>
      <c r="K21" s="73"/>
      <c r="L21" s="73"/>
      <c r="M21" s="73"/>
    </row>
    <row r="22" spans="1:13" x14ac:dyDescent="0.25">
      <c r="A22" s="137"/>
      <c r="B22" s="137"/>
      <c r="C22" s="137"/>
      <c r="D22" s="137"/>
      <c r="E22" s="137"/>
      <c r="F22" s="137"/>
      <c r="G22" s="73"/>
      <c r="H22" s="73"/>
      <c r="I22" s="73"/>
      <c r="J22" s="73"/>
      <c r="K22" s="73"/>
      <c r="L22" s="73"/>
      <c r="M22" s="73"/>
    </row>
    <row r="23" spans="1:13" x14ac:dyDescent="0.25">
      <c r="A23" s="137"/>
      <c r="B23" s="137"/>
      <c r="C23" s="137"/>
      <c r="D23" s="137"/>
      <c r="E23" s="137"/>
      <c r="F23" s="137"/>
      <c r="G23" s="73"/>
      <c r="H23" s="73"/>
      <c r="I23" s="73"/>
      <c r="J23" s="73"/>
      <c r="K23" s="73"/>
      <c r="L23" s="73"/>
      <c r="M23" s="73"/>
    </row>
    <row r="24" spans="1:13" x14ac:dyDescent="0.25">
      <c r="A24" s="137"/>
      <c r="B24" s="137"/>
      <c r="C24" s="137"/>
      <c r="D24" s="137"/>
      <c r="E24" s="137"/>
      <c r="F24" s="137"/>
      <c r="G24" s="73"/>
      <c r="H24" s="73"/>
      <c r="I24" s="73"/>
      <c r="J24" s="73"/>
      <c r="K24" s="73"/>
      <c r="L24" s="73"/>
      <c r="M24" s="73"/>
    </row>
    <row r="25" spans="1:13" x14ac:dyDescent="0.25">
      <c r="A25" s="137"/>
      <c r="B25" s="137"/>
      <c r="C25" s="137"/>
      <c r="D25" s="137"/>
      <c r="E25" s="137"/>
      <c r="F25" s="137"/>
      <c r="G25" s="73"/>
      <c r="H25" s="73"/>
      <c r="I25" s="73"/>
      <c r="J25" s="73"/>
      <c r="K25" s="73"/>
      <c r="L25" s="73"/>
      <c r="M25" s="73"/>
    </row>
    <row r="26" spans="1:13" x14ac:dyDescent="0.25">
      <c r="A26" s="137"/>
      <c r="B26" s="137"/>
      <c r="C26" s="137"/>
      <c r="D26" s="137"/>
      <c r="E26" s="137"/>
      <c r="F26" s="137"/>
      <c r="G26" s="73"/>
      <c r="H26" s="73"/>
      <c r="I26" s="73"/>
      <c r="J26" s="73"/>
      <c r="K26" s="73"/>
      <c r="L26" s="73"/>
      <c r="M26" s="73"/>
    </row>
    <row r="27" spans="1:13" x14ac:dyDescent="0.25">
      <c r="A27" s="137"/>
      <c r="B27" s="137"/>
      <c r="C27" s="137"/>
      <c r="D27" s="137"/>
      <c r="E27" s="137"/>
      <c r="F27" s="137"/>
      <c r="G27" s="73"/>
      <c r="H27" s="73"/>
      <c r="I27" s="73"/>
      <c r="J27" s="73"/>
      <c r="K27" s="73"/>
      <c r="L27" s="73"/>
      <c r="M27" s="73"/>
    </row>
    <row r="28" spans="1:13" x14ac:dyDescent="0.25">
      <c r="A28" s="137"/>
      <c r="B28" s="137"/>
      <c r="C28" s="137"/>
      <c r="D28" s="137"/>
      <c r="E28" s="137"/>
      <c r="F28" s="137"/>
      <c r="G28" s="73"/>
      <c r="H28" s="73"/>
      <c r="I28" s="73"/>
      <c r="J28" s="73"/>
      <c r="K28" s="73"/>
      <c r="L28" s="73"/>
      <c r="M28" s="73"/>
    </row>
    <row r="29" spans="1:13" x14ac:dyDescent="0.25">
      <c r="A29" s="137"/>
      <c r="B29" s="137"/>
      <c r="C29" s="137"/>
      <c r="D29" s="137"/>
      <c r="E29" s="137"/>
      <c r="F29" s="137"/>
      <c r="G29" s="73"/>
      <c r="H29" s="73"/>
      <c r="I29" s="73"/>
      <c r="J29" s="73"/>
      <c r="K29" s="73"/>
      <c r="L29" s="73"/>
      <c r="M29" s="73"/>
    </row>
    <row r="30" spans="1:13" x14ac:dyDescent="0.25">
      <c r="A30" s="137"/>
      <c r="B30" s="137"/>
      <c r="C30" s="137"/>
      <c r="D30" s="137"/>
      <c r="E30" s="137"/>
      <c r="F30" s="137"/>
      <c r="G30" s="73"/>
      <c r="H30" s="73"/>
      <c r="I30" s="73"/>
      <c r="J30" s="73"/>
      <c r="K30" s="73"/>
      <c r="L30" s="73"/>
      <c r="M30" s="73"/>
    </row>
    <row r="31" spans="1:13" x14ac:dyDescent="0.25">
      <c r="A31" s="137"/>
      <c r="B31" s="137"/>
      <c r="C31" s="137"/>
      <c r="D31" s="137"/>
      <c r="E31" s="137"/>
      <c r="F31" s="137"/>
      <c r="G31" s="73"/>
      <c r="H31" s="73"/>
      <c r="I31" s="73"/>
      <c r="J31" s="73"/>
      <c r="K31" s="73"/>
      <c r="L31" s="73"/>
      <c r="M31" s="73"/>
    </row>
    <row r="32" spans="1:13" x14ac:dyDescent="0.25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x14ac:dyDescent="0.25">
      <c r="A33" s="73" t="s">
        <v>577</v>
      </c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x14ac:dyDescent="0.25">
      <c r="A34" s="73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x14ac:dyDescent="0.25">
      <c r="A35" s="73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x14ac:dyDescent="0.25">
      <c r="A36" s="73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x14ac:dyDescent="0.25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x14ac:dyDescent="0.25">
      <c r="A38" s="73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25">
      <c r="A39" s="73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</row>
    <row r="40" spans="1:13" x14ac:dyDescent="0.25">
      <c r="A40" s="73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1:13" x14ac:dyDescent="0.25">
      <c r="A41" s="73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25">
      <c r="A42" s="73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25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25">
      <c r="A44" s="73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25">
      <c r="A45" s="73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25">
      <c r="A46" s="73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25">
      <c r="A47" s="73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25">
      <c r="A48" s="73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25">
      <c r="A49" s="73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25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25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25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25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</row>
    <row r="54" spans="1:13" x14ac:dyDescent="0.25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25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25">
      <c r="A56" s="73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25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25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25">
      <c r="A59" s="73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25">
      <c r="A60" s="73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25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</row>
    <row r="62" spans="1:13" x14ac:dyDescent="0.25">
      <c r="A62" s="73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</row>
    <row r="63" spans="1:13" x14ac:dyDescent="0.25">
      <c r="A63" s="73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</row>
    <row r="64" spans="1:13" x14ac:dyDescent="0.2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25">
      <c r="A65" s="73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25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25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25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</row>
    <row r="69" spans="1:13" x14ac:dyDescent="0.25">
      <c r="A69" s="73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x14ac:dyDescent="0.25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x14ac:dyDescent="0.25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x14ac:dyDescent="0.25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x14ac:dyDescent="0.25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25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</row>
    <row r="75" spans="1:13" x14ac:dyDescent="0.25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</row>
    <row r="76" spans="1:13" x14ac:dyDescent="0.25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x14ac:dyDescent="0.25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x14ac:dyDescent="0.25">
      <c r="A78" s="73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x14ac:dyDescent="0.25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x14ac:dyDescent="0.25">
      <c r="A80" s="73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x14ac:dyDescent="0.25">
      <c r="A81" s="73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x14ac:dyDescent="0.25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x14ac:dyDescent="0.25">
      <c r="A83" s="73"/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x14ac:dyDescent="0.25">
      <c r="A84" s="73"/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x14ac:dyDescent="0.25">
      <c r="A85" s="73"/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25">
      <c r="A86" s="73"/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</row>
    <row r="87" spans="1:13" x14ac:dyDescent="0.25">
      <c r="A87" s="73"/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</row>
    <row r="88" spans="1:13" x14ac:dyDescent="0.25">
      <c r="A88" s="73"/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</row>
    <row r="89" spans="1:13" x14ac:dyDescent="0.25">
      <c r="A89" s="73"/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</row>
    <row r="90" spans="1:13" x14ac:dyDescent="0.25">
      <c r="A90" s="73"/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</row>
    <row r="91" spans="1:13" x14ac:dyDescent="0.25">
      <c r="A91" s="73"/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</row>
    <row r="92" spans="1:13" x14ac:dyDescent="0.25">
      <c r="A92" s="73"/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</row>
    <row r="93" spans="1:13" x14ac:dyDescent="0.25">
      <c r="A93" s="73"/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</row>
    <row r="94" spans="1:13" x14ac:dyDescent="0.25">
      <c r="A94" s="73"/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</row>
    <row r="95" spans="1:13" x14ac:dyDescent="0.25">
      <c r="A95" s="73"/>
      <c r="B95" s="73"/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</row>
    <row r="96" spans="1:13" x14ac:dyDescent="0.25">
      <c r="A96" s="73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</row>
    <row r="97" spans="1:13" x14ac:dyDescent="0.25">
      <c r="A97" s="73"/>
      <c r="B97" s="73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</row>
    <row r="98" spans="1:13" x14ac:dyDescent="0.25">
      <c r="A98" s="73"/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</row>
    <row r="99" spans="1:13" x14ac:dyDescent="0.25">
      <c r="A99" s="73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</row>
    <row r="100" spans="1:13" x14ac:dyDescent="0.25">
      <c r="A100" s="73"/>
      <c r="B100" s="73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</row>
    <row r="101" spans="1:13" x14ac:dyDescent="0.25">
      <c r="A101" s="73"/>
      <c r="B101" s="73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</row>
    <row r="102" spans="1:13" x14ac:dyDescent="0.25">
      <c r="A102" s="73"/>
      <c r="B102" s="73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</row>
    <row r="103" spans="1:13" x14ac:dyDescent="0.25">
      <c r="A103" s="73"/>
      <c r="B103" s="73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</row>
    <row r="104" spans="1:13" x14ac:dyDescent="0.25">
      <c r="A104" s="73"/>
      <c r="B104" s="73"/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</row>
    <row r="105" spans="1:13" x14ac:dyDescent="0.25">
      <c r="A105" s="73"/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</row>
    <row r="106" spans="1:13" x14ac:dyDescent="0.25">
      <c r="A106" s="73"/>
      <c r="B106" s="73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</row>
    <row r="107" spans="1:13" x14ac:dyDescent="0.25">
      <c r="A107" s="73"/>
      <c r="B107" s="73"/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73"/>
    </row>
    <row r="108" spans="1:13" x14ac:dyDescent="0.25">
      <c r="A108" s="73"/>
      <c r="B108" s="73"/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</row>
    <row r="109" spans="1:13" x14ac:dyDescent="0.25">
      <c r="A109" s="73"/>
      <c r="B109" s="73"/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</row>
    <row r="110" spans="1:13" x14ac:dyDescent="0.25">
      <c r="A110" s="73"/>
      <c r="B110" s="73"/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</row>
    <row r="111" spans="1:13" x14ac:dyDescent="0.25">
      <c r="A111" s="73"/>
      <c r="B111" s="73"/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</row>
    <row r="112" spans="1:13" x14ac:dyDescent="0.25">
      <c r="A112" s="73"/>
      <c r="B112" s="73"/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</row>
    <row r="113" spans="1:13" x14ac:dyDescent="0.25">
      <c r="A113" s="73"/>
      <c r="B113" s="73"/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</row>
    <row r="114" spans="1:13" x14ac:dyDescent="0.25">
      <c r="A114" s="73"/>
      <c r="B114" s="73"/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</row>
    <row r="115" spans="1:13" x14ac:dyDescent="0.25">
      <c r="A115" s="73"/>
      <c r="B115" s="73"/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</row>
    <row r="116" spans="1:13" x14ac:dyDescent="0.25">
      <c r="A116" s="73"/>
      <c r="B116" s="73"/>
      <c r="C116" s="73"/>
      <c r="D116" s="73"/>
      <c r="E116" s="73"/>
      <c r="F116" s="73"/>
      <c r="G116" s="73"/>
      <c r="H116" s="73"/>
      <c r="I116" s="73"/>
      <c r="J116" s="73"/>
      <c r="K116" s="73"/>
      <c r="L116" s="73"/>
      <c r="M116" s="73"/>
    </row>
    <row r="117" spans="1:13" x14ac:dyDescent="0.25">
      <c r="A117" s="73"/>
      <c r="B117" s="73"/>
      <c r="C117" s="73"/>
      <c r="D117" s="73"/>
      <c r="E117" s="73"/>
      <c r="F117" s="73"/>
      <c r="G117" s="73"/>
      <c r="H117" s="73"/>
      <c r="I117" s="73"/>
      <c r="J117" s="73"/>
      <c r="K117" s="73"/>
      <c r="L117" s="73"/>
      <c r="M117" s="73"/>
    </row>
    <row r="118" spans="1:13" x14ac:dyDescent="0.25">
      <c r="A118" s="73"/>
      <c r="B118" s="73"/>
      <c r="C118" s="73"/>
      <c r="D118" s="73"/>
      <c r="E118" s="73"/>
      <c r="F118" s="73"/>
      <c r="G118" s="73"/>
      <c r="H118" s="73"/>
      <c r="I118" s="73"/>
      <c r="J118" s="73"/>
      <c r="K118" s="73"/>
      <c r="L118" s="73"/>
      <c r="M118" s="73"/>
    </row>
    <row r="119" spans="1:13" x14ac:dyDescent="0.25">
      <c r="A119" s="73"/>
      <c r="B119" s="73"/>
      <c r="C119" s="73"/>
      <c r="D119" s="73"/>
      <c r="E119" s="73"/>
      <c r="F119" s="73"/>
      <c r="G119" s="73"/>
      <c r="H119" s="73"/>
      <c r="I119" s="73"/>
      <c r="J119" s="73"/>
      <c r="K119" s="73"/>
      <c r="L119" s="73"/>
      <c r="M119" s="73"/>
    </row>
    <row r="120" spans="1:13" x14ac:dyDescent="0.25">
      <c r="A120" s="73"/>
      <c r="B120" s="73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</row>
    <row r="121" spans="1:13" x14ac:dyDescent="0.25">
      <c r="A121" s="73"/>
      <c r="B121" s="73"/>
      <c r="C121" s="73"/>
      <c r="D121" s="73"/>
      <c r="E121" s="73"/>
      <c r="F121" s="73"/>
      <c r="G121" s="73"/>
      <c r="H121" s="73"/>
      <c r="I121" s="73"/>
      <c r="J121" s="73"/>
      <c r="K121" s="73"/>
      <c r="L121" s="73"/>
      <c r="M121" s="73"/>
    </row>
    <row r="122" spans="1:13" x14ac:dyDescent="0.25">
      <c r="A122" s="73"/>
      <c r="B122" s="73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</row>
    <row r="123" spans="1:13" x14ac:dyDescent="0.25">
      <c r="A123" s="73"/>
      <c r="B123" s="73"/>
      <c r="C123" s="73"/>
      <c r="D123" s="73"/>
      <c r="E123" s="73"/>
      <c r="F123" s="73"/>
      <c r="G123" s="73"/>
      <c r="H123" s="73"/>
      <c r="I123" s="73"/>
      <c r="J123" s="73"/>
      <c r="K123" s="73"/>
      <c r="L123" s="73"/>
      <c r="M123" s="73"/>
    </row>
    <row r="124" spans="1:13" x14ac:dyDescent="0.25">
      <c r="A124" s="73"/>
      <c r="B124" s="73"/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73"/>
    </row>
    <row r="125" spans="1:13" x14ac:dyDescent="0.25">
      <c r="A125" s="73"/>
      <c r="B125" s="73"/>
      <c r="C125" s="73"/>
      <c r="D125" s="73"/>
      <c r="E125" s="73"/>
      <c r="F125" s="73"/>
      <c r="G125" s="73"/>
      <c r="H125" s="73"/>
      <c r="I125" s="73"/>
      <c r="J125" s="73"/>
      <c r="K125" s="73"/>
      <c r="L125" s="73"/>
      <c r="M125" s="73"/>
    </row>
    <row r="126" spans="1:13" x14ac:dyDescent="0.25">
      <c r="A126" s="73"/>
      <c r="B126" s="73"/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</row>
    <row r="127" spans="1:13" x14ac:dyDescent="0.25">
      <c r="A127" s="73"/>
      <c r="B127" s="73"/>
      <c r="C127" s="73"/>
      <c r="D127" s="73"/>
      <c r="E127" s="73"/>
      <c r="F127" s="73"/>
      <c r="G127" s="73"/>
      <c r="H127" s="73"/>
      <c r="I127" s="73"/>
      <c r="J127" s="73"/>
      <c r="K127" s="73"/>
      <c r="L127" s="73"/>
      <c r="M127" s="73"/>
    </row>
    <row r="128" spans="1:13" x14ac:dyDescent="0.25">
      <c r="A128" s="73"/>
      <c r="B128" s="73"/>
      <c r="C128" s="73"/>
      <c r="D128" s="73"/>
      <c r="E128" s="73"/>
      <c r="F128" s="73"/>
      <c r="G128" s="73"/>
      <c r="H128" s="73"/>
      <c r="I128" s="73"/>
      <c r="J128" s="73"/>
      <c r="K128" s="73"/>
      <c r="L128" s="73"/>
      <c r="M128" s="73"/>
    </row>
    <row r="129" spans="1:13" x14ac:dyDescent="0.25">
      <c r="A129" s="73"/>
      <c r="B129" s="73"/>
      <c r="C129" s="73"/>
      <c r="D129" s="73"/>
      <c r="E129" s="73"/>
      <c r="F129" s="73"/>
      <c r="G129" s="73"/>
      <c r="H129" s="73"/>
      <c r="I129" s="73"/>
      <c r="J129" s="73"/>
      <c r="K129" s="73"/>
      <c r="L129" s="73"/>
      <c r="M129" s="73"/>
    </row>
    <row r="130" spans="1:13" x14ac:dyDescent="0.25">
      <c r="A130" s="73"/>
      <c r="B130" s="73"/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</row>
    <row r="131" spans="1:13" x14ac:dyDescent="0.25">
      <c r="A131" s="73"/>
      <c r="B131" s="73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</row>
    <row r="132" spans="1:13" x14ac:dyDescent="0.25">
      <c r="A132" s="73"/>
      <c r="B132" s="73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</row>
    <row r="133" spans="1:13" x14ac:dyDescent="0.25">
      <c r="A133" s="73"/>
      <c r="B133" s="73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73"/>
    </row>
    <row r="134" spans="1:13" x14ac:dyDescent="0.25">
      <c r="A134" s="73"/>
      <c r="B134" s="73"/>
      <c r="C134" s="73"/>
      <c r="D134" s="73"/>
      <c r="E134" s="73"/>
      <c r="F134" s="73"/>
      <c r="G134" s="73"/>
      <c r="H134" s="73"/>
      <c r="I134" s="73"/>
      <c r="J134" s="73"/>
      <c r="K134" s="73"/>
      <c r="L134" s="73"/>
      <c r="M134" s="73"/>
    </row>
    <row r="135" spans="1:13" x14ac:dyDescent="0.25">
      <c r="A135" s="73"/>
      <c r="B135" s="73"/>
      <c r="C135" s="73"/>
      <c r="D135" s="73"/>
      <c r="E135" s="73"/>
      <c r="F135" s="73"/>
      <c r="G135" s="73"/>
      <c r="H135" s="73"/>
      <c r="I135" s="73"/>
      <c r="J135" s="73"/>
      <c r="K135" s="73"/>
      <c r="L135" s="73"/>
      <c r="M135" s="73"/>
    </row>
    <row r="136" spans="1:13" x14ac:dyDescent="0.25">
      <c r="A136" s="73"/>
      <c r="B136" s="73"/>
      <c r="C136" s="73"/>
      <c r="D136" s="73"/>
      <c r="E136" s="73"/>
      <c r="F136" s="73"/>
      <c r="G136" s="73"/>
      <c r="H136" s="73"/>
      <c r="I136" s="73"/>
      <c r="J136" s="73"/>
      <c r="K136" s="73"/>
      <c r="L136" s="73"/>
      <c r="M136" s="73"/>
    </row>
    <row r="137" spans="1:13" x14ac:dyDescent="0.25">
      <c r="A137" s="73"/>
      <c r="B137" s="73"/>
      <c r="C137" s="73"/>
      <c r="D137" s="73"/>
      <c r="E137" s="73"/>
      <c r="F137" s="73"/>
      <c r="G137" s="73"/>
      <c r="H137" s="73"/>
      <c r="I137" s="73"/>
      <c r="J137" s="73"/>
      <c r="K137" s="73"/>
      <c r="L137" s="73"/>
      <c r="M137" s="73"/>
    </row>
    <row r="138" spans="1:13" x14ac:dyDescent="0.25">
      <c r="A138" s="73"/>
      <c r="B138" s="73"/>
      <c r="C138" s="73"/>
      <c r="D138" s="73"/>
      <c r="E138" s="73"/>
      <c r="F138" s="73"/>
      <c r="G138" s="73"/>
      <c r="H138" s="73"/>
      <c r="I138" s="73"/>
      <c r="J138" s="73"/>
      <c r="K138" s="73"/>
      <c r="L138" s="73"/>
      <c r="M138" s="73"/>
    </row>
    <row r="139" spans="1:13" x14ac:dyDescent="0.25">
      <c r="A139" s="73"/>
      <c r="B139" s="73"/>
      <c r="C139" s="73"/>
      <c r="D139" s="73"/>
      <c r="E139" s="73"/>
      <c r="F139" s="73"/>
      <c r="G139" s="73"/>
      <c r="H139" s="73"/>
      <c r="I139" s="73"/>
      <c r="J139" s="73"/>
      <c r="K139" s="73"/>
      <c r="L139" s="73"/>
      <c r="M139" s="73"/>
    </row>
    <row r="140" spans="1:13" x14ac:dyDescent="0.25">
      <c r="A140" s="73"/>
      <c r="B140" s="73"/>
      <c r="C140" s="73"/>
      <c r="D140" s="73"/>
      <c r="E140" s="73"/>
      <c r="F140" s="73"/>
      <c r="G140" s="73"/>
      <c r="H140" s="73"/>
      <c r="I140" s="73"/>
      <c r="J140" s="73"/>
      <c r="K140" s="73"/>
      <c r="L140" s="73"/>
      <c r="M140" s="73"/>
    </row>
    <row r="141" spans="1:13" x14ac:dyDescent="0.25">
      <c r="A141" s="73"/>
      <c r="B141" s="73"/>
      <c r="C141" s="73"/>
      <c r="D141" s="73"/>
      <c r="E141" s="73"/>
      <c r="F141" s="73"/>
      <c r="G141" s="73"/>
      <c r="H141" s="73"/>
      <c r="I141" s="73"/>
      <c r="J141" s="73"/>
      <c r="K141" s="73"/>
      <c r="L141" s="73"/>
      <c r="M141" s="73"/>
    </row>
    <row r="142" spans="1:13" x14ac:dyDescent="0.25">
      <c r="A142" s="73"/>
      <c r="B142" s="73"/>
      <c r="C142" s="73"/>
      <c r="D142" s="73"/>
      <c r="E142" s="73"/>
      <c r="F142" s="73"/>
      <c r="G142" s="73"/>
      <c r="H142" s="73"/>
      <c r="I142" s="73"/>
      <c r="J142" s="73"/>
      <c r="K142" s="73"/>
      <c r="L142" s="73"/>
      <c r="M142" s="73"/>
    </row>
    <row r="143" spans="1:13" x14ac:dyDescent="0.25">
      <c r="A143" s="73"/>
      <c r="B143" s="73"/>
      <c r="C143" s="73"/>
      <c r="D143" s="73"/>
      <c r="E143" s="73"/>
      <c r="F143" s="73"/>
      <c r="G143" s="73"/>
      <c r="H143" s="73"/>
      <c r="I143" s="73"/>
      <c r="J143" s="73"/>
      <c r="K143" s="73"/>
      <c r="L143" s="73"/>
      <c r="M143" s="73"/>
    </row>
    <row r="144" spans="1:13" x14ac:dyDescent="0.25">
      <c r="A144" s="73"/>
      <c r="B144" s="73"/>
      <c r="C144" s="73"/>
      <c r="D144" s="73"/>
      <c r="E144" s="73"/>
      <c r="F144" s="73"/>
      <c r="G144" s="73"/>
      <c r="H144" s="73"/>
      <c r="I144" s="73"/>
      <c r="J144" s="73"/>
      <c r="K144" s="73"/>
      <c r="L144" s="73"/>
      <c r="M144" s="73"/>
    </row>
    <row r="145" spans="1:13" x14ac:dyDescent="0.25">
      <c r="A145" s="73"/>
      <c r="B145" s="73"/>
      <c r="C145" s="73"/>
      <c r="D145" s="73"/>
      <c r="E145" s="73"/>
      <c r="F145" s="73"/>
      <c r="G145" s="73"/>
      <c r="H145" s="73"/>
      <c r="I145" s="73"/>
      <c r="J145" s="73"/>
      <c r="K145" s="73"/>
      <c r="L145" s="73"/>
      <c r="M145" s="73"/>
    </row>
    <row r="146" spans="1:13" x14ac:dyDescent="0.25">
      <c r="A146" s="73"/>
      <c r="B146" s="73"/>
      <c r="C146" s="73"/>
      <c r="D146" s="73"/>
      <c r="E146" s="73"/>
      <c r="F146" s="73"/>
      <c r="G146" s="73"/>
      <c r="H146" s="73"/>
      <c r="I146" s="73"/>
      <c r="J146" s="73"/>
      <c r="K146" s="73"/>
      <c r="L146" s="73"/>
      <c r="M146" s="73"/>
    </row>
    <row r="147" spans="1:13" x14ac:dyDescent="0.25">
      <c r="A147" s="73"/>
      <c r="B147" s="73"/>
      <c r="C147" s="73"/>
      <c r="D147" s="73"/>
      <c r="E147" s="73"/>
      <c r="F147" s="73"/>
      <c r="G147" s="73"/>
      <c r="H147" s="73"/>
      <c r="I147" s="73"/>
      <c r="J147" s="73"/>
      <c r="K147" s="73"/>
      <c r="L147" s="73"/>
      <c r="M147" s="73"/>
    </row>
    <row r="148" spans="1:13" x14ac:dyDescent="0.25">
      <c r="A148" s="73"/>
      <c r="B148" s="73"/>
      <c r="C148" s="73"/>
      <c r="D148" s="73"/>
      <c r="E148" s="73"/>
      <c r="F148" s="73"/>
      <c r="G148" s="73"/>
      <c r="H148" s="73"/>
      <c r="I148" s="73"/>
      <c r="J148" s="73"/>
      <c r="K148" s="73"/>
      <c r="L148" s="73"/>
      <c r="M148" s="73"/>
    </row>
    <row r="149" spans="1:13" x14ac:dyDescent="0.25">
      <c r="A149" s="73"/>
      <c r="B149" s="73"/>
      <c r="C149" s="73"/>
      <c r="D149" s="73"/>
      <c r="E149" s="73"/>
      <c r="F149" s="73"/>
      <c r="G149" s="73"/>
      <c r="H149" s="73"/>
      <c r="I149" s="73"/>
      <c r="J149" s="73"/>
      <c r="K149" s="73"/>
      <c r="L149" s="73"/>
      <c r="M149" s="73"/>
    </row>
    <row r="150" spans="1:13" x14ac:dyDescent="0.25">
      <c r="A150" s="73"/>
      <c r="B150" s="73"/>
      <c r="C150" s="73"/>
      <c r="D150" s="73"/>
      <c r="E150" s="73"/>
      <c r="F150" s="73"/>
      <c r="G150" s="73"/>
      <c r="H150" s="73"/>
      <c r="I150" s="73"/>
      <c r="J150" s="73"/>
      <c r="K150" s="73"/>
      <c r="L150" s="73"/>
      <c r="M150" s="73"/>
    </row>
    <row r="151" spans="1:13" x14ac:dyDescent="0.25">
      <c r="A151" s="73"/>
      <c r="B151" s="73"/>
      <c r="C151" s="73"/>
      <c r="D151" s="73"/>
      <c r="E151" s="73"/>
      <c r="F151" s="73"/>
      <c r="G151" s="73"/>
      <c r="H151" s="73"/>
      <c r="I151" s="73"/>
      <c r="J151" s="73"/>
      <c r="K151" s="73"/>
      <c r="L151" s="73"/>
      <c r="M151" s="73"/>
    </row>
    <row r="152" spans="1:13" x14ac:dyDescent="0.25">
      <c r="A152" s="73"/>
      <c r="B152" s="73"/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</row>
    <row r="153" spans="1:13" x14ac:dyDescent="0.25">
      <c r="A153" s="73"/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</row>
    <row r="154" spans="1:13" x14ac:dyDescent="0.25">
      <c r="A154" s="73"/>
      <c r="B154" s="73"/>
      <c r="C154" s="73"/>
      <c r="D154" s="73"/>
      <c r="E154" s="73"/>
      <c r="F154" s="73"/>
      <c r="G154" s="73"/>
      <c r="H154" s="73"/>
      <c r="I154" s="73"/>
      <c r="J154" s="73"/>
      <c r="K154" s="73"/>
      <c r="L154" s="73"/>
      <c r="M154" s="73"/>
    </row>
    <row r="155" spans="1:13" x14ac:dyDescent="0.25">
      <c r="A155" s="73"/>
      <c r="B155" s="73"/>
      <c r="C155" s="73"/>
      <c r="D155" s="73"/>
      <c r="E155" s="73"/>
      <c r="F155" s="73"/>
      <c r="G155" s="73"/>
      <c r="H155" s="73"/>
      <c r="I155" s="73"/>
      <c r="J155" s="73"/>
      <c r="K155" s="73"/>
      <c r="L155" s="73"/>
      <c r="M155" s="73"/>
    </row>
    <row r="156" spans="1:13" x14ac:dyDescent="0.25">
      <c r="A156" s="73"/>
      <c r="B156" s="73"/>
      <c r="C156" s="73"/>
      <c r="D156" s="73"/>
      <c r="E156" s="73"/>
      <c r="F156" s="73"/>
      <c r="G156" s="73"/>
      <c r="H156" s="73"/>
      <c r="I156" s="73"/>
      <c r="J156" s="73"/>
      <c r="K156" s="73"/>
      <c r="L156" s="73"/>
      <c r="M156" s="73"/>
    </row>
    <row r="157" spans="1:13" x14ac:dyDescent="0.25">
      <c r="A157" s="73"/>
      <c r="B157" s="73"/>
      <c r="C157" s="73"/>
      <c r="D157" s="73"/>
      <c r="E157" s="73"/>
      <c r="F157" s="73"/>
      <c r="G157" s="73"/>
      <c r="H157" s="73"/>
      <c r="I157" s="73"/>
      <c r="J157" s="73"/>
      <c r="K157" s="73"/>
      <c r="L157" s="73"/>
      <c r="M157" s="73"/>
    </row>
    <row r="158" spans="1:13" x14ac:dyDescent="0.25">
      <c r="A158" s="73"/>
      <c r="B158" s="73"/>
      <c r="C158" s="73"/>
      <c r="D158" s="73"/>
      <c r="E158" s="73"/>
      <c r="F158" s="73"/>
      <c r="G158" s="73"/>
      <c r="H158" s="73"/>
      <c r="I158" s="73"/>
      <c r="J158" s="73"/>
      <c r="K158" s="73"/>
      <c r="L158" s="73"/>
      <c r="M158" s="73"/>
    </row>
    <row r="159" spans="1:13" x14ac:dyDescent="0.25">
      <c r="A159" s="73"/>
      <c r="B159" s="73"/>
      <c r="C159" s="73"/>
      <c r="D159" s="73"/>
      <c r="E159" s="73"/>
      <c r="F159" s="73"/>
      <c r="G159" s="73"/>
      <c r="H159" s="73"/>
      <c r="I159" s="73"/>
      <c r="J159" s="73"/>
      <c r="K159" s="73"/>
      <c r="L159" s="73"/>
      <c r="M159" s="73"/>
    </row>
    <row r="160" spans="1:13" x14ac:dyDescent="0.25">
      <c r="A160" s="73"/>
      <c r="B160" s="73"/>
      <c r="C160" s="73"/>
      <c r="D160" s="73"/>
      <c r="E160" s="73"/>
      <c r="F160" s="73"/>
      <c r="G160" s="73"/>
      <c r="H160" s="73"/>
      <c r="I160" s="73"/>
      <c r="J160" s="73"/>
      <c r="K160" s="73"/>
      <c r="L160" s="73"/>
      <c r="M160" s="73"/>
    </row>
    <row r="161" spans="1:13" x14ac:dyDescent="0.25">
      <c r="A161" s="73"/>
      <c r="B161" s="73"/>
      <c r="C161" s="73"/>
      <c r="D161" s="73"/>
      <c r="E161" s="73"/>
      <c r="F161" s="73"/>
      <c r="G161" s="73"/>
      <c r="H161" s="73"/>
      <c r="I161" s="73"/>
      <c r="J161" s="73"/>
      <c r="K161" s="73"/>
      <c r="L161" s="73"/>
      <c r="M161" s="73"/>
    </row>
    <row r="162" spans="1:13" x14ac:dyDescent="0.25">
      <c r="A162" s="73"/>
      <c r="B162" s="73"/>
      <c r="C162" s="73"/>
      <c r="D162" s="73"/>
      <c r="E162" s="73"/>
      <c r="F162" s="73"/>
      <c r="G162" s="73"/>
      <c r="H162" s="73"/>
      <c r="I162" s="73"/>
      <c r="J162" s="73"/>
      <c r="K162" s="73"/>
      <c r="L162" s="73"/>
      <c r="M162" s="73"/>
    </row>
    <row r="163" spans="1:13" x14ac:dyDescent="0.25">
      <c r="A163" s="73"/>
      <c r="B163" s="73"/>
      <c r="C163" s="73"/>
      <c r="D163" s="73"/>
      <c r="E163" s="73"/>
      <c r="F163" s="73"/>
      <c r="G163" s="73"/>
      <c r="H163" s="73"/>
      <c r="I163" s="73"/>
      <c r="J163" s="73"/>
      <c r="K163" s="73"/>
      <c r="L163" s="73"/>
      <c r="M163" s="73"/>
    </row>
    <row r="164" spans="1:13" x14ac:dyDescent="0.25">
      <c r="A164" s="73"/>
      <c r="B164" s="73"/>
      <c r="C164" s="73"/>
      <c r="D164" s="73"/>
      <c r="E164" s="73"/>
      <c r="F164" s="73"/>
      <c r="G164" s="73"/>
      <c r="H164" s="73"/>
      <c r="I164" s="73"/>
      <c r="J164" s="73"/>
      <c r="K164" s="73"/>
      <c r="L164" s="73"/>
      <c r="M164" s="73"/>
    </row>
    <row r="165" spans="1:13" x14ac:dyDescent="0.25">
      <c r="A165" s="73"/>
      <c r="B165" s="73"/>
      <c r="C165" s="73"/>
      <c r="D165" s="73"/>
      <c r="E165" s="73"/>
      <c r="F165" s="73"/>
      <c r="G165" s="73"/>
      <c r="H165" s="73"/>
      <c r="I165" s="73"/>
      <c r="J165" s="73"/>
      <c r="K165" s="73"/>
      <c r="L165" s="73"/>
      <c r="M165" s="73"/>
    </row>
    <row r="166" spans="1:13" x14ac:dyDescent="0.25">
      <c r="A166" s="73"/>
      <c r="B166" s="73"/>
      <c r="C166" s="73"/>
      <c r="D166" s="73"/>
      <c r="E166" s="73"/>
      <c r="F166" s="73"/>
      <c r="G166" s="73"/>
      <c r="H166" s="73"/>
      <c r="I166" s="73"/>
      <c r="J166" s="73"/>
      <c r="K166" s="73"/>
      <c r="L166" s="73"/>
      <c r="M166" s="73"/>
    </row>
    <row r="167" spans="1:13" x14ac:dyDescent="0.25">
      <c r="A167" s="73"/>
      <c r="B167" s="73"/>
      <c r="C167" s="73"/>
      <c r="D167" s="73"/>
      <c r="E167" s="73"/>
      <c r="F167" s="73"/>
      <c r="G167" s="73"/>
      <c r="H167" s="73"/>
      <c r="I167" s="73"/>
      <c r="J167" s="73"/>
      <c r="K167" s="73"/>
      <c r="L167" s="73"/>
      <c r="M167" s="73"/>
    </row>
    <row r="168" spans="1:13" x14ac:dyDescent="0.25">
      <c r="A168" s="73"/>
      <c r="B168" s="73"/>
      <c r="C168" s="73"/>
      <c r="D168" s="73"/>
      <c r="E168" s="73"/>
      <c r="F168" s="73"/>
      <c r="G168" s="73"/>
      <c r="H168" s="73"/>
      <c r="I168" s="73"/>
      <c r="J168" s="73"/>
      <c r="K168" s="73"/>
      <c r="L168" s="73"/>
      <c r="M168" s="73"/>
    </row>
    <row r="169" spans="1:13" x14ac:dyDescent="0.25">
      <c r="A169" s="73"/>
      <c r="B169" s="73"/>
      <c r="C169" s="73"/>
      <c r="D169" s="73"/>
      <c r="E169" s="73"/>
      <c r="F169" s="73"/>
      <c r="G169" s="73"/>
      <c r="H169" s="73"/>
      <c r="I169" s="73"/>
      <c r="J169" s="73"/>
      <c r="K169" s="73"/>
      <c r="L169" s="73"/>
      <c r="M169" s="73"/>
    </row>
    <row r="170" spans="1:13" x14ac:dyDescent="0.25">
      <c r="A170" s="73"/>
      <c r="B170" s="73"/>
      <c r="C170" s="73"/>
      <c r="D170" s="73"/>
      <c r="E170" s="73"/>
      <c r="F170" s="73"/>
      <c r="G170" s="73"/>
      <c r="H170" s="73"/>
      <c r="I170" s="73"/>
      <c r="J170" s="73"/>
      <c r="K170" s="73"/>
      <c r="L170" s="73"/>
      <c r="M170" s="73"/>
    </row>
    <row r="171" spans="1:13" x14ac:dyDescent="0.25">
      <c r="A171" s="73"/>
      <c r="B171" s="73"/>
      <c r="C171" s="73"/>
      <c r="D171" s="73"/>
      <c r="E171" s="73"/>
      <c r="F171" s="73"/>
      <c r="G171" s="73"/>
      <c r="H171" s="73"/>
      <c r="I171" s="73"/>
      <c r="J171" s="73"/>
      <c r="K171" s="73"/>
      <c r="L171" s="73"/>
      <c r="M171" s="73"/>
    </row>
    <row r="172" spans="1:13" x14ac:dyDescent="0.25">
      <c r="A172" s="73"/>
      <c r="B172" s="73"/>
      <c r="C172" s="73"/>
      <c r="D172" s="73"/>
      <c r="E172" s="73"/>
      <c r="F172" s="73"/>
      <c r="G172" s="73"/>
      <c r="H172" s="73"/>
      <c r="I172" s="73"/>
      <c r="J172" s="73"/>
      <c r="K172" s="73"/>
      <c r="L172" s="73"/>
      <c r="M172" s="73"/>
    </row>
    <row r="173" spans="1:13" x14ac:dyDescent="0.25">
      <c r="A173" s="73"/>
      <c r="B173" s="73"/>
      <c r="C173" s="73"/>
      <c r="D173" s="73"/>
      <c r="E173" s="73"/>
      <c r="F173" s="73"/>
      <c r="G173" s="73"/>
      <c r="H173" s="73"/>
      <c r="I173" s="73"/>
      <c r="J173" s="73"/>
      <c r="K173" s="73"/>
      <c r="L173" s="73"/>
      <c r="M173" s="73"/>
    </row>
    <row r="174" spans="1:13" x14ac:dyDescent="0.25">
      <c r="A174" s="73"/>
      <c r="B174" s="73"/>
      <c r="C174" s="73"/>
      <c r="D174" s="73"/>
      <c r="E174" s="73"/>
      <c r="F174" s="73"/>
      <c r="G174" s="73"/>
      <c r="H174" s="73"/>
      <c r="I174" s="73"/>
      <c r="J174" s="73"/>
      <c r="K174" s="73"/>
      <c r="L174" s="73"/>
      <c r="M174" s="73"/>
    </row>
    <row r="175" spans="1:13" x14ac:dyDescent="0.25">
      <c r="A175" s="73"/>
      <c r="B175" s="73"/>
      <c r="C175" s="73"/>
      <c r="D175" s="73"/>
      <c r="E175" s="73"/>
      <c r="F175" s="73"/>
      <c r="G175" s="73"/>
      <c r="H175" s="73"/>
      <c r="I175" s="73"/>
      <c r="J175" s="73"/>
      <c r="K175" s="73"/>
      <c r="L175" s="73"/>
      <c r="M175" s="73"/>
    </row>
    <row r="176" spans="1:13" x14ac:dyDescent="0.25">
      <c r="A176" s="73"/>
      <c r="B176" s="73"/>
      <c r="C176" s="73"/>
      <c r="D176" s="73"/>
      <c r="E176" s="73"/>
      <c r="F176" s="73"/>
      <c r="G176" s="73"/>
      <c r="H176" s="73"/>
      <c r="I176" s="73"/>
      <c r="J176" s="73"/>
      <c r="K176" s="73"/>
      <c r="L176" s="73"/>
      <c r="M176" s="73"/>
    </row>
    <row r="177" spans="1:13" x14ac:dyDescent="0.25">
      <c r="A177" s="73"/>
      <c r="B177" s="73"/>
      <c r="C177" s="73"/>
      <c r="D177" s="73"/>
      <c r="E177" s="73"/>
      <c r="F177" s="73"/>
      <c r="G177" s="73"/>
      <c r="H177" s="73"/>
      <c r="I177" s="73"/>
      <c r="J177" s="73"/>
      <c r="K177" s="73"/>
      <c r="L177" s="73"/>
      <c r="M177" s="73"/>
    </row>
    <row r="178" spans="1:13" x14ac:dyDescent="0.25">
      <c r="A178" s="73"/>
      <c r="B178" s="73"/>
      <c r="C178" s="73"/>
      <c r="D178" s="73"/>
      <c r="E178" s="73"/>
      <c r="F178" s="73"/>
      <c r="G178" s="73"/>
      <c r="H178" s="73"/>
      <c r="I178" s="73"/>
      <c r="J178" s="73"/>
      <c r="K178" s="73"/>
      <c r="L178" s="73"/>
      <c r="M178" s="73"/>
    </row>
    <row r="179" spans="1:13" x14ac:dyDescent="0.25">
      <c r="A179" s="73"/>
      <c r="B179" s="73"/>
      <c r="C179" s="73"/>
      <c r="D179" s="73"/>
      <c r="E179" s="73"/>
      <c r="F179" s="73"/>
      <c r="G179" s="73"/>
      <c r="H179" s="73"/>
      <c r="I179" s="73"/>
      <c r="J179" s="73"/>
      <c r="K179" s="73"/>
      <c r="L179" s="73"/>
      <c r="M179" s="73"/>
    </row>
    <row r="180" spans="1:13" x14ac:dyDescent="0.25">
      <c r="A180" s="73"/>
      <c r="B180" s="73"/>
      <c r="C180" s="73"/>
      <c r="D180" s="73"/>
      <c r="E180" s="73"/>
      <c r="F180" s="73"/>
      <c r="G180" s="73"/>
      <c r="H180" s="73"/>
      <c r="I180" s="73"/>
      <c r="J180" s="73"/>
      <c r="K180" s="73"/>
      <c r="L180" s="73"/>
      <c r="M180" s="73"/>
    </row>
    <row r="181" spans="1:13" x14ac:dyDescent="0.25">
      <c r="A181" s="73"/>
      <c r="B181" s="73"/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</row>
    <row r="182" spans="1:13" x14ac:dyDescent="0.25">
      <c r="A182" s="73"/>
      <c r="B182" s="73"/>
      <c r="C182" s="73"/>
      <c r="D182" s="73"/>
      <c r="E182" s="73"/>
      <c r="F182" s="73"/>
      <c r="G182" s="73"/>
      <c r="H182" s="73"/>
      <c r="I182" s="73"/>
      <c r="J182" s="73"/>
      <c r="K182" s="73"/>
      <c r="L182" s="73"/>
      <c r="M182" s="73"/>
    </row>
    <row r="183" spans="1:13" x14ac:dyDescent="0.25">
      <c r="A183" s="73"/>
      <c r="B183" s="73"/>
      <c r="C183" s="73"/>
      <c r="D183" s="73"/>
      <c r="E183" s="73"/>
      <c r="F183" s="73"/>
      <c r="G183" s="73"/>
      <c r="H183" s="73"/>
      <c r="I183" s="73"/>
      <c r="J183" s="73"/>
      <c r="K183" s="73"/>
      <c r="L183" s="73"/>
      <c r="M183" s="73"/>
    </row>
    <row r="184" spans="1:13" x14ac:dyDescent="0.25">
      <c r="A184" s="73"/>
      <c r="B184" s="73"/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</row>
    <row r="185" spans="1:13" x14ac:dyDescent="0.25">
      <c r="A185" s="73"/>
      <c r="B185" s="73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</row>
    <row r="186" spans="1:13" x14ac:dyDescent="0.25">
      <c r="A186" s="73"/>
      <c r="B186" s="73"/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</row>
    <row r="187" spans="1:13" x14ac:dyDescent="0.25">
      <c r="A187" s="73"/>
      <c r="B187" s="73"/>
      <c r="C187" s="73"/>
      <c r="D187" s="73"/>
      <c r="E187" s="73"/>
      <c r="F187" s="73"/>
      <c r="G187" s="73"/>
      <c r="H187" s="73"/>
      <c r="I187" s="73"/>
      <c r="J187" s="73"/>
      <c r="K187" s="73"/>
      <c r="L187" s="73"/>
      <c r="M187" s="73"/>
    </row>
    <row r="188" spans="1:13" x14ac:dyDescent="0.25">
      <c r="A188" s="73"/>
      <c r="B188" s="73"/>
      <c r="C188" s="73"/>
      <c r="D188" s="73"/>
      <c r="E188" s="73"/>
      <c r="F188" s="73"/>
      <c r="G188" s="73"/>
      <c r="H188" s="73"/>
      <c r="I188" s="73"/>
      <c r="J188" s="73"/>
      <c r="K188" s="73"/>
      <c r="L188" s="73"/>
      <c r="M188" s="73"/>
    </row>
    <row r="189" spans="1:13" x14ac:dyDescent="0.25">
      <c r="A189" s="73"/>
      <c r="B189" s="73"/>
      <c r="C189" s="73"/>
      <c r="D189" s="73"/>
      <c r="E189" s="73"/>
      <c r="F189" s="73"/>
      <c r="G189" s="73"/>
      <c r="H189" s="73"/>
      <c r="I189" s="73"/>
      <c r="J189" s="73"/>
      <c r="K189" s="73"/>
      <c r="L189" s="73"/>
      <c r="M189" s="73"/>
    </row>
    <row r="190" spans="1:13" x14ac:dyDescent="0.25">
      <c r="A190" s="73"/>
      <c r="B190" s="73"/>
      <c r="C190" s="73"/>
      <c r="D190" s="73"/>
      <c r="E190" s="73"/>
      <c r="F190" s="73"/>
      <c r="G190" s="73"/>
      <c r="H190" s="73"/>
      <c r="I190" s="73"/>
      <c r="J190" s="73"/>
      <c r="K190" s="73"/>
      <c r="L190" s="73"/>
      <c r="M190" s="73"/>
    </row>
    <row r="191" spans="1:13" x14ac:dyDescent="0.25">
      <c r="A191" s="73"/>
      <c r="B191" s="73"/>
      <c r="C191" s="73"/>
      <c r="D191" s="73"/>
      <c r="E191" s="73"/>
      <c r="F191" s="73"/>
      <c r="G191" s="73"/>
      <c r="H191" s="73"/>
      <c r="I191" s="73"/>
      <c r="J191" s="73"/>
      <c r="K191" s="73"/>
      <c r="L191" s="73"/>
      <c r="M191" s="73"/>
    </row>
    <row r="192" spans="1:13" x14ac:dyDescent="0.25">
      <c r="A192" s="73"/>
      <c r="B192" s="73"/>
      <c r="C192" s="73"/>
      <c r="D192" s="73"/>
      <c r="E192" s="73"/>
      <c r="F192" s="73"/>
      <c r="G192" s="73"/>
      <c r="H192" s="73"/>
      <c r="I192" s="73"/>
      <c r="J192" s="73"/>
      <c r="K192" s="73"/>
      <c r="L192" s="73"/>
      <c r="M192" s="73"/>
    </row>
    <row r="193" spans="1:13" x14ac:dyDescent="0.25">
      <c r="A193" s="73"/>
      <c r="B193" s="73"/>
      <c r="C193" s="73"/>
      <c r="D193" s="73"/>
      <c r="E193" s="73"/>
      <c r="F193" s="73"/>
      <c r="G193" s="73"/>
      <c r="H193" s="73"/>
      <c r="I193" s="73"/>
      <c r="J193" s="73"/>
      <c r="K193" s="73"/>
      <c r="L193" s="73"/>
      <c r="M193" s="73"/>
    </row>
    <row r="194" spans="1:13" x14ac:dyDescent="0.25">
      <c r="A194" s="73"/>
      <c r="B194" s="73"/>
      <c r="C194" s="73"/>
      <c r="D194" s="73"/>
      <c r="E194" s="73"/>
      <c r="F194" s="73"/>
      <c r="G194" s="73"/>
      <c r="H194" s="73"/>
      <c r="I194" s="73"/>
      <c r="J194" s="73"/>
      <c r="K194" s="73"/>
      <c r="L194" s="73"/>
      <c r="M194" s="73"/>
    </row>
    <row r="195" spans="1:13" x14ac:dyDescent="0.25">
      <c r="A195" s="73"/>
      <c r="B195" s="73"/>
      <c r="C195" s="73"/>
      <c r="D195" s="73"/>
      <c r="E195" s="73"/>
      <c r="F195" s="73"/>
      <c r="G195" s="73"/>
      <c r="H195" s="73"/>
      <c r="I195" s="73"/>
      <c r="J195" s="73"/>
      <c r="K195" s="73"/>
      <c r="L195" s="73"/>
      <c r="M195" s="73"/>
    </row>
    <row r="196" spans="1:13" x14ac:dyDescent="0.25">
      <c r="A196" s="73"/>
      <c r="B196" s="73"/>
      <c r="C196" s="73"/>
      <c r="D196" s="73"/>
      <c r="E196" s="73"/>
      <c r="F196" s="73"/>
      <c r="G196" s="73"/>
      <c r="H196" s="73"/>
      <c r="I196" s="73"/>
      <c r="J196" s="73"/>
      <c r="K196" s="73"/>
      <c r="L196" s="73"/>
      <c r="M196" s="73"/>
    </row>
    <row r="197" spans="1:13" x14ac:dyDescent="0.25">
      <c r="A197" s="73"/>
      <c r="B197" s="73"/>
      <c r="C197" s="73"/>
      <c r="D197" s="73"/>
      <c r="E197" s="73"/>
      <c r="F197" s="73"/>
      <c r="G197" s="73"/>
      <c r="H197" s="73"/>
      <c r="I197" s="73"/>
      <c r="J197" s="73"/>
      <c r="K197" s="73"/>
      <c r="L197" s="73"/>
      <c r="M197" s="73"/>
    </row>
    <row r="198" spans="1:13" x14ac:dyDescent="0.25">
      <c r="A198" s="73"/>
      <c r="B198" s="73"/>
      <c r="C198" s="73"/>
      <c r="D198" s="73"/>
      <c r="E198" s="73"/>
      <c r="F198" s="73"/>
      <c r="G198" s="73"/>
      <c r="H198" s="73"/>
      <c r="I198" s="73"/>
      <c r="J198" s="73"/>
      <c r="K198" s="73"/>
      <c r="L198" s="73"/>
      <c r="M198" s="73"/>
    </row>
    <row r="199" spans="1:13" x14ac:dyDescent="0.25">
      <c r="A199" s="73"/>
      <c r="B199" s="73"/>
      <c r="C199" s="73"/>
      <c r="D199" s="73"/>
      <c r="E199" s="73"/>
      <c r="F199" s="73"/>
      <c r="G199" s="73"/>
      <c r="H199" s="73"/>
      <c r="I199" s="73"/>
      <c r="J199" s="73"/>
      <c r="K199" s="73"/>
      <c r="L199" s="73"/>
      <c r="M199" s="73"/>
    </row>
    <row r="200" spans="1:13" x14ac:dyDescent="0.25">
      <c r="A200" s="73"/>
      <c r="B200" s="73"/>
      <c r="C200" s="73"/>
      <c r="D200" s="73"/>
      <c r="E200" s="73"/>
      <c r="F200" s="73"/>
      <c r="G200" s="73"/>
      <c r="H200" s="73"/>
      <c r="I200" s="73"/>
      <c r="J200" s="73"/>
      <c r="K200" s="73"/>
      <c r="L200" s="73"/>
      <c r="M200" s="73"/>
    </row>
    <row r="201" spans="1:13" x14ac:dyDescent="0.25">
      <c r="A201" s="73"/>
      <c r="B201" s="73"/>
      <c r="C201" s="73"/>
      <c r="D201" s="73"/>
      <c r="E201" s="73"/>
      <c r="F201" s="73"/>
      <c r="G201" s="73"/>
      <c r="H201" s="73"/>
      <c r="I201" s="73"/>
      <c r="J201" s="73"/>
      <c r="K201" s="73"/>
      <c r="L201" s="73"/>
      <c r="M201" s="73"/>
    </row>
    <row r="202" spans="1:13" x14ac:dyDescent="0.25">
      <c r="A202" s="73"/>
      <c r="B202" s="73"/>
      <c r="C202" s="73"/>
      <c r="D202" s="73"/>
      <c r="E202" s="73"/>
      <c r="F202" s="73"/>
      <c r="G202" s="73"/>
      <c r="H202" s="73"/>
      <c r="I202" s="73"/>
      <c r="J202" s="73"/>
      <c r="K202" s="73"/>
      <c r="L202" s="73"/>
      <c r="M202" s="73"/>
    </row>
    <row r="203" spans="1:13" x14ac:dyDescent="0.25">
      <c r="A203" s="73"/>
      <c r="B203" s="73"/>
      <c r="C203" s="73"/>
      <c r="D203" s="73"/>
      <c r="E203" s="73"/>
      <c r="F203" s="73"/>
      <c r="G203" s="73"/>
      <c r="H203" s="73"/>
      <c r="I203" s="73"/>
      <c r="J203" s="73"/>
      <c r="K203" s="73"/>
      <c r="L203" s="73"/>
      <c r="M203" s="73"/>
    </row>
    <row r="204" spans="1:13" x14ac:dyDescent="0.25">
      <c r="A204" s="73"/>
      <c r="B204" s="73"/>
      <c r="C204" s="73"/>
      <c r="D204" s="73"/>
      <c r="E204" s="73"/>
      <c r="F204" s="73"/>
      <c r="G204" s="73"/>
      <c r="H204" s="73"/>
      <c r="I204" s="73"/>
      <c r="J204" s="73"/>
      <c r="K204" s="73"/>
      <c r="L204" s="73"/>
      <c r="M204" s="73"/>
    </row>
    <row r="205" spans="1:13" x14ac:dyDescent="0.25">
      <c r="A205" s="73"/>
      <c r="B205" s="73"/>
      <c r="C205" s="73"/>
      <c r="D205" s="73"/>
      <c r="E205" s="73"/>
      <c r="F205" s="73"/>
      <c r="G205" s="73"/>
      <c r="H205" s="73"/>
      <c r="I205" s="73"/>
      <c r="J205" s="73"/>
      <c r="K205" s="73"/>
      <c r="L205" s="73"/>
      <c r="M205" s="73"/>
    </row>
    <row r="206" spans="1:13" x14ac:dyDescent="0.25">
      <c r="A206" s="73"/>
      <c r="B206" s="73"/>
      <c r="C206" s="73"/>
      <c r="D206" s="73"/>
      <c r="E206" s="73"/>
      <c r="F206" s="73"/>
      <c r="G206" s="73"/>
      <c r="H206" s="73"/>
      <c r="I206" s="73"/>
      <c r="J206" s="73"/>
      <c r="K206" s="73"/>
      <c r="L206" s="73"/>
      <c r="M206" s="73"/>
    </row>
    <row r="207" spans="1:13" x14ac:dyDescent="0.25">
      <c r="A207" s="73"/>
      <c r="B207" s="73"/>
      <c r="C207" s="73"/>
      <c r="D207" s="73"/>
      <c r="E207" s="73"/>
      <c r="F207" s="73"/>
      <c r="G207" s="73"/>
      <c r="H207" s="73"/>
      <c r="I207" s="73"/>
      <c r="J207" s="73"/>
      <c r="K207" s="73"/>
      <c r="L207" s="73"/>
      <c r="M207" s="73"/>
    </row>
    <row r="208" spans="1:13" x14ac:dyDescent="0.25">
      <c r="A208" s="73"/>
      <c r="B208" s="73"/>
      <c r="C208" s="73"/>
      <c r="D208" s="73"/>
      <c r="E208" s="73"/>
      <c r="F208" s="73"/>
      <c r="G208" s="73"/>
      <c r="H208" s="73"/>
      <c r="I208" s="73"/>
      <c r="J208" s="73"/>
      <c r="K208" s="73"/>
      <c r="L208" s="73"/>
      <c r="M208" s="73"/>
    </row>
    <row r="209" spans="1:13" x14ac:dyDescent="0.25">
      <c r="A209" s="73"/>
      <c r="B209" s="73"/>
      <c r="C209" s="73"/>
      <c r="D209" s="73"/>
      <c r="E209" s="73"/>
      <c r="F209" s="73"/>
      <c r="G209" s="73"/>
      <c r="H209" s="73"/>
      <c r="I209" s="73"/>
      <c r="J209" s="73"/>
      <c r="K209" s="73"/>
      <c r="L209" s="73"/>
      <c r="M209" s="73"/>
    </row>
    <row r="210" spans="1:13" x14ac:dyDescent="0.25">
      <c r="A210" s="73"/>
      <c r="B210" s="73"/>
      <c r="C210" s="73"/>
      <c r="D210" s="73"/>
      <c r="E210" s="73"/>
      <c r="F210" s="73"/>
      <c r="G210" s="73"/>
      <c r="H210" s="73"/>
      <c r="I210" s="73"/>
      <c r="J210" s="73"/>
      <c r="K210" s="73"/>
      <c r="L210" s="73"/>
      <c r="M210" s="73"/>
    </row>
    <row r="211" spans="1:13" x14ac:dyDescent="0.25">
      <c r="A211" s="73"/>
      <c r="B211" s="73"/>
      <c r="C211" s="73"/>
      <c r="D211" s="73"/>
      <c r="E211" s="73"/>
      <c r="F211" s="73"/>
      <c r="G211" s="73"/>
      <c r="H211" s="73"/>
      <c r="I211" s="73"/>
      <c r="J211" s="73"/>
      <c r="K211" s="73"/>
      <c r="L211" s="73"/>
      <c r="M211" s="73"/>
    </row>
    <row r="212" spans="1:13" x14ac:dyDescent="0.25">
      <c r="A212" s="73"/>
      <c r="B212" s="73"/>
      <c r="C212" s="73"/>
      <c r="D212" s="73"/>
      <c r="E212" s="73"/>
      <c r="F212" s="73"/>
      <c r="G212" s="73"/>
      <c r="H212" s="73"/>
      <c r="I212" s="73"/>
      <c r="J212" s="73"/>
      <c r="K212" s="73"/>
      <c r="L212" s="73"/>
      <c r="M212" s="73"/>
    </row>
    <row r="213" spans="1:13" x14ac:dyDescent="0.25">
      <c r="A213" s="73"/>
      <c r="B213" s="73"/>
      <c r="C213" s="73"/>
      <c r="D213" s="73"/>
      <c r="E213" s="73"/>
      <c r="F213" s="73"/>
      <c r="G213" s="73"/>
      <c r="H213" s="73"/>
      <c r="I213" s="73"/>
      <c r="J213" s="73"/>
      <c r="K213" s="73"/>
      <c r="L213" s="73"/>
      <c r="M213" s="73"/>
    </row>
    <row r="214" spans="1:13" x14ac:dyDescent="0.25">
      <c r="A214" s="73"/>
      <c r="B214" s="73"/>
      <c r="C214" s="73"/>
      <c r="D214" s="73"/>
      <c r="E214" s="73"/>
      <c r="F214" s="73"/>
      <c r="G214" s="73"/>
      <c r="H214" s="73"/>
      <c r="I214" s="73"/>
      <c r="J214" s="73"/>
      <c r="K214" s="73"/>
      <c r="L214" s="73"/>
      <c r="M214" s="73"/>
    </row>
    <row r="215" spans="1:13" x14ac:dyDescent="0.25">
      <c r="A215" s="73"/>
      <c r="B215" s="73"/>
      <c r="C215" s="73"/>
      <c r="D215" s="73"/>
      <c r="E215" s="73"/>
      <c r="F215" s="73"/>
      <c r="G215" s="73"/>
      <c r="H215" s="73"/>
      <c r="I215" s="73"/>
      <c r="J215" s="73"/>
      <c r="K215" s="73"/>
      <c r="L215" s="73"/>
      <c r="M215" s="73"/>
    </row>
    <row r="216" spans="1:13" x14ac:dyDescent="0.25">
      <c r="A216" s="73"/>
      <c r="B216" s="73"/>
      <c r="C216" s="73"/>
      <c r="D216" s="73"/>
      <c r="E216" s="73"/>
      <c r="F216" s="73"/>
      <c r="G216" s="73"/>
      <c r="H216" s="73"/>
      <c r="I216" s="73"/>
      <c r="J216" s="73"/>
      <c r="K216" s="73"/>
      <c r="L216" s="73"/>
      <c r="M216" s="73"/>
    </row>
    <row r="217" spans="1:13" x14ac:dyDescent="0.25">
      <c r="A217" s="73"/>
      <c r="B217" s="73"/>
      <c r="C217" s="73"/>
      <c r="D217" s="73"/>
      <c r="E217" s="73"/>
      <c r="F217" s="73"/>
      <c r="G217" s="73"/>
      <c r="H217" s="73"/>
      <c r="I217" s="73"/>
      <c r="J217" s="73"/>
      <c r="K217" s="73"/>
      <c r="L217" s="73"/>
      <c r="M217" s="73"/>
    </row>
    <row r="218" spans="1:13" x14ac:dyDescent="0.25">
      <c r="A218" s="73"/>
      <c r="B218" s="73"/>
      <c r="C218" s="73"/>
      <c r="D218" s="73"/>
      <c r="E218" s="73"/>
      <c r="F218" s="73"/>
      <c r="G218" s="73"/>
      <c r="H218" s="73"/>
      <c r="I218" s="73"/>
      <c r="J218" s="73"/>
      <c r="K218" s="73"/>
      <c r="L218" s="73"/>
      <c r="M218" s="73"/>
    </row>
    <row r="219" spans="1:13" x14ac:dyDescent="0.25">
      <c r="A219" s="73"/>
      <c r="B219" s="73"/>
      <c r="C219" s="73"/>
      <c r="D219" s="73"/>
      <c r="E219" s="73"/>
      <c r="F219" s="73"/>
      <c r="G219" s="73"/>
      <c r="H219" s="73"/>
      <c r="I219" s="73"/>
      <c r="J219" s="73"/>
      <c r="K219" s="73"/>
      <c r="L219" s="73"/>
      <c r="M219" s="73"/>
    </row>
    <row r="220" spans="1:13" x14ac:dyDescent="0.25">
      <c r="A220" s="73"/>
      <c r="B220" s="73"/>
      <c r="C220" s="73"/>
      <c r="D220" s="73"/>
      <c r="E220" s="73"/>
      <c r="F220" s="73"/>
      <c r="G220" s="73"/>
      <c r="H220" s="73"/>
      <c r="I220" s="73"/>
      <c r="J220" s="73"/>
      <c r="K220" s="73"/>
      <c r="L220" s="73"/>
      <c r="M220" s="73"/>
    </row>
    <row r="221" spans="1:13" x14ac:dyDescent="0.25">
      <c r="A221" s="73"/>
      <c r="B221" s="73"/>
      <c r="C221" s="73"/>
      <c r="D221" s="73"/>
      <c r="E221" s="73"/>
      <c r="F221" s="73"/>
      <c r="G221" s="73"/>
      <c r="H221" s="73"/>
      <c r="I221" s="73"/>
      <c r="J221" s="73"/>
      <c r="K221" s="73"/>
      <c r="L221" s="73"/>
      <c r="M221" s="73"/>
    </row>
    <row r="222" spans="1:13" x14ac:dyDescent="0.25">
      <c r="A222" s="73"/>
      <c r="B222" s="73"/>
      <c r="C222" s="73"/>
      <c r="D222" s="73"/>
      <c r="E222" s="73"/>
      <c r="F222" s="73"/>
      <c r="G222" s="73"/>
      <c r="H222" s="73"/>
      <c r="I222" s="73"/>
      <c r="J222" s="73"/>
      <c r="K222" s="73"/>
      <c r="L222" s="73"/>
      <c r="M222" s="73"/>
    </row>
    <row r="223" spans="1:13" x14ac:dyDescent="0.25">
      <c r="A223" s="73"/>
      <c r="B223" s="73"/>
      <c r="C223" s="73"/>
      <c r="D223" s="73"/>
      <c r="E223" s="73"/>
      <c r="F223" s="73"/>
      <c r="G223" s="73"/>
      <c r="H223" s="73"/>
      <c r="I223" s="73"/>
      <c r="J223" s="73"/>
      <c r="K223" s="73"/>
      <c r="L223" s="73"/>
      <c r="M223" s="73"/>
    </row>
    <row r="224" spans="1:13" x14ac:dyDescent="0.25">
      <c r="A224" s="73"/>
      <c r="B224" s="73"/>
      <c r="C224" s="73"/>
      <c r="D224" s="73"/>
      <c r="E224" s="73"/>
      <c r="F224" s="73"/>
      <c r="G224" s="73"/>
      <c r="H224" s="73"/>
      <c r="I224" s="73"/>
      <c r="J224" s="73"/>
      <c r="K224" s="73"/>
      <c r="L224" s="73"/>
      <c r="M224" s="73"/>
    </row>
    <row r="225" spans="1:13" x14ac:dyDescent="0.25">
      <c r="A225" s="73"/>
      <c r="B225" s="73"/>
      <c r="C225" s="73"/>
      <c r="D225" s="73"/>
      <c r="E225" s="73"/>
      <c r="F225" s="73"/>
      <c r="G225" s="73"/>
      <c r="H225" s="73"/>
      <c r="I225" s="73"/>
      <c r="J225" s="73"/>
      <c r="K225" s="73"/>
      <c r="L225" s="73"/>
      <c r="M225" s="73"/>
    </row>
    <row r="226" spans="1:13" x14ac:dyDescent="0.25">
      <c r="A226" s="73"/>
      <c r="B226" s="73"/>
      <c r="C226" s="73"/>
      <c r="D226" s="73"/>
      <c r="E226" s="73"/>
      <c r="F226" s="73"/>
      <c r="G226" s="73"/>
      <c r="H226" s="73"/>
      <c r="I226" s="73"/>
      <c r="J226" s="73"/>
      <c r="K226" s="73"/>
      <c r="L226" s="73"/>
      <c r="M226" s="73"/>
    </row>
    <row r="227" spans="1:13" x14ac:dyDescent="0.25">
      <c r="A227" s="73"/>
      <c r="B227" s="73"/>
      <c r="C227" s="73"/>
      <c r="D227" s="73"/>
      <c r="E227" s="73"/>
      <c r="F227" s="73"/>
      <c r="G227" s="73"/>
      <c r="H227" s="73"/>
      <c r="I227" s="73"/>
      <c r="J227" s="73"/>
      <c r="K227" s="73"/>
      <c r="L227" s="73"/>
      <c r="M227" s="73"/>
    </row>
    <row r="228" spans="1:13" x14ac:dyDescent="0.25">
      <c r="A228" s="73"/>
      <c r="B228" s="73"/>
      <c r="C228" s="73"/>
      <c r="D228" s="73"/>
      <c r="E228" s="73"/>
      <c r="F228" s="73"/>
      <c r="G228" s="73"/>
      <c r="H228" s="73"/>
      <c r="I228" s="73"/>
      <c r="J228" s="73"/>
      <c r="K228" s="73"/>
      <c r="L228" s="73"/>
      <c r="M228" s="73"/>
    </row>
    <row r="229" spans="1:13" x14ac:dyDescent="0.25">
      <c r="A229" s="73"/>
      <c r="B229" s="73"/>
      <c r="C229" s="73"/>
      <c r="D229" s="73"/>
      <c r="E229" s="73"/>
      <c r="F229" s="73"/>
      <c r="G229" s="73"/>
      <c r="H229" s="73"/>
      <c r="I229" s="73"/>
      <c r="J229" s="73"/>
      <c r="K229" s="73"/>
      <c r="L229" s="73"/>
      <c r="M229" s="73"/>
    </row>
    <row r="230" spans="1:13" x14ac:dyDescent="0.25">
      <c r="A230" s="73"/>
      <c r="B230" s="73"/>
      <c r="C230" s="73"/>
      <c r="D230" s="73"/>
      <c r="E230" s="73"/>
      <c r="F230" s="73"/>
      <c r="G230" s="73"/>
      <c r="H230" s="73"/>
      <c r="I230" s="73"/>
      <c r="J230" s="73"/>
      <c r="K230" s="73"/>
      <c r="L230" s="73"/>
      <c r="M230" s="73"/>
    </row>
    <row r="231" spans="1:13" x14ac:dyDescent="0.25">
      <c r="A231" s="73"/>
      <c r="B231" s="73"/>
      <c r="C231" s="73"/>
      <c r="D231" s="73"/>
      <c r="E231" s="73"/>
      <c r="F231" s="73"/>
      <c r="G231" s="73"/>
      <c r="H231" s="73"/>
      <c r="I231" s="73"/>
      <c r="J231" s="73"/>
      <c r="K231" s="73"/>
      <c r="L231" s="73"/>
      <c r="M231" s="73"/>
    </row>
    <row r="232" spans="1:13" x14ac:dyDescent="0.25">
      <c r="A232" s="73"/>
      <c r="B232" s="73"/>
      <c r="C232" s="73"/>
      <c r="D232" s="73"/>
      <c r="E232" s="73"/>
      <c r="F232" s="73"/>
      <c r="G232" s="73"/>
      <c r="H232" s="73"/>
      <c r="I232" s="73"/>
      <c r="J232" s="73"/>
      <c r="K232" s="73"/>
      <c r="L232" s="73"/>
      <c r="M232" s="73"/>
    </row>
    <row r="233" spans="1:13" x14ac:dyDescent="0.25">
      <c r="A233" s="73"/>
      <c r="B233" s="73"/>
      <c r="C233" s="73"/>
      <c r="D233" s="73"/>
      <c r="E233" s="73"/>
      <c r="F233" s="73"/>
      <c r="G233" s="73"/>
      <c r="H233" s="73"/>
      <c r="I233" s="73"/>
      <c r="J233" s="73"/>
      <c r="K233" s="73"/>
      <c r="L233" s="73"/>
      <c r="M233" s="73"/>
    </row>
    <row r="234" spans="1:13" x14ac:dyDescent="0.25">
      <c r="A234" s="73"/>
      <c r="B234" s="73"/>
      <c r="C234" s="73"/>
      <c r="D234" s="73"/>
      <c r="E234" s="73"/>
      <c r="F234" s="73"/>
      <c r="G234" s="73"/>
      <c r="H234" s="73"/>
      <c r="I234" s="73"/>
      <c r="J234" s="73"/>
      <c r="K234" s="73"/>
      <c r="L234" s="73"/>
      <c r="M234" s="73"/>
    </row>
    <row r="235" spans="1:13" x14ac:dyDescent="0.25">
      <c r="A235" s="73"/>
      <c r="B235" s="73"/>
      <c r="C235" s="73"/>
      <c r="D235" s="73"/>
      <c r="E235" s="73"/>
      <c r="F235" s="73"/>
      <c r="G235" s="73"/>
      <c r="H235" s="73"/>
      <c r="I235" s="73"/>
      <c r="J235" s="73"/>
      <c r="K235" s="73"/>
      <c r="L235" s="73"/>
      <c r="M235" s="73"/>
    </row>
    <row r="236" spans="1:13" x14ac:dyDescent="0.25">
      <c r="A236" s="73"/>
      <c r="B236" s="73"/>
      <c r="C236" s="73"/>
      <c r="D236" s="73"/>
      <c r="E236" s="73"/>
      <c r="F236" s="73"/>
      <c r="G236" s="73"/>
      <c r="H236" s="73"/>
      <c r="I236" s="73"/>
      <c r="J236" s="73"/>
      <c r="K236" s="73"/>
      <c r="L236" s="73"/>
      <c r="M236" s="73"/>
    </row>
    <row r="237" spans="1:13" x14ac:dyDescent="0.25">
      <c r="A237" s="73"/>
      <c r="B237" s="73"/>
      <c r="C237" s="73"/>
      <c r="D237" s="73"/>
      <c r="E237" s="73"/>
      <c r="F237" s="73"/>
      <c r="G237" s="73"/>
      <c r="H237" s="73"/>
      <c r="I237" s="73"/>
      <c r="J237" s="73"/>
      <c r="K237" s="73"/>
      <c r="L237" s="73"/>
      <c r="M237" s="73"/>
    </row>
    <row r="238" spans="1:13" x14ac:dyDescent="0.25">
      <c r="A238" s="73"/>
      <c r="B238" s="73"/>
      <c r="C238" s="73"/>
      <c r="D238" s="73"/>
      <c r="E238" s="73"/>
      <c r="F238" s="73"/>
      <c r="G238" s="73"/>
      <c r="H238" s="73"/>
      <c r="I238" s="73"/>
      <c r="J238" s="73"/>
      <c r="K238" s="73"/>
      <c r="L238" s="73"/>
      <c r="M238" s="73"/>
    </row>
    <row r="239" spans="1:13" x14ac:dyDescent="0.25">
      <c r="A239" s="73"/>
      <c r="B239" s="73"/>
      <c r="C239" s="73"/>
      <c r="D239" s="73"/>
      <c r="E239" s="73"/>
      <c r="F239" s="73"/>
      <c r="G239" s="73"/>
      <c r="H239" s="73"/>
      <c r="I239" s="73"/>
      <c r="J239" s="73"/>
      <c r="K239" s="73"/>
      <c r="L239" s="73"/>
      <c r="M239" s="73"/>
    </row>
    <row r="240" spans="1:13" x14ac:dyDescent="0.25">
      <c r="A240" s="73"/>
      <c r="B240" s="73"/>
      <c r="C240" s="73"/>
      <c r="D240" s="73"/>
      <c r="E240" s="73"/>
      <c r="F240" s="73"/>
      <c r="G240" s="73"/>
      <c r="H240" s="73"/>
      <c r="I240" s="73"/>
      <c r="J240" s="73"/>
      <c r="K240" s="73"/>
      <c r="L240" s="73"/>
      <c r="M240" s="73"/>
    </row>
    <row r="241" spans="1:13" x14ac:dyDescent="0.25">
      <c r="A241" s="73"/>
      <c r="B241" s="73"/>
      <c r="C241" s="73"/>
      <c r="D241" s="73"/>
      <c r="E241" s="73"/>
      <c r="F241" s="73"/>
      <c r="G241" s="73"/>
      <c r="H241" s="73"/>
      <c r="I241" s="73"/>
      <c r="J241" s="73"/>
      <c r="K241" s="73"/>
      <c r="L241" s="73"/>
      <c r="M241" s="73"/>
    </row>
    <row r="242" spans="1:13" x14ac:dyDescent="0.25">
      <c r="A242" s="73"/>
      <c r="B242" s="73"/>
      <c r="C242" s="73"/>
      <c r="D242" s="73"/>
      <c r="E242" s="73"/>
      <c r="F242" s="73"/>
      <c r="G242" s="73"/>
      <c r="H242" s="73"/>
      <c r="I242" s="73"/>
      <c r="J242" s="73"/>
      <c r="K242" s="73"/>
      <c r="L242" s="73"/>
      <c r="M242" s="73"/>
    </row>
    <row r="243" spans="1:13" x14ac:dyDescent="0.25">
      <c r="A243" s="73"/>
      <c r="B243" s="73"/>
      <c r="C243" s="73"/>
      <c r="D243" s="73"/>
      <c r="E243" s="73"/>
      <c r="F243" s="73"/>
      <c r="G243" s="73"/>
      <c r="H243" s="73"/>
      <c r="I243" s="73"/>
      <c r="J243" s="73"/>
      <c r="K243" s="73"/>
      <c r="L243" s="73"/>
      <c r="M243" s="73"/>
    </row>
    <row r="244" spans="1:13" x14ac:dyDescent="0.25">
      <c r="A244" s="73"/>
      <c r="B244" s="73"/>
      <c r="C244" s="73"/>
      <c r="D244" s="73"/>
      <c r="E244" s="73"/>
      <c r="F244" s="73"/>
      <c r="G244" s="73"/>
      <c r="H244" s="73"/>
      <c r="I244" s="73"/>
      <c r="J244" s="73"/>
      <c r="K244" s="73"/>
      <c r="L244" s="73"/>
      <c r="M244" s="73"/>
    </row>
    <row r="245" spans="1:13" x14ac:dyDescent="0.25">
      <c r="A245" s="73"/>
      <c r="B245" s="73"/>
      <c r="C245" s="73"/>
      <c r="D245" s="73"/>
      <c r="E245" s="73"/>
      <c r="F245" s="73"/>
      <c r="G245" s="73"/>
      <c r="H245" s="73"/>
      <c r="I245" s="73"/>
      <c r="J245" s="73"/>
      <c r="K245" s="73"/>
      <c r="L245" s="73"/>
      <c r="M245" s="73"/>
    </row>
    <row r="246" spans="1:13" x14ac:dyDescent="0.25">
      <c r="A246" s="73"/>
      <c r="B246" s="73"/>
      <c r="C246" s="73"/>
      <c r="D246" s="73"/>
      <c r="E246" s="73"/>
      <c r="F246" s="73"/>
      <c r="G246" s="73"/>
      <c r="H246" s="73"/>
      <c r="I246" s="73"/>
      <c r="J246" s="73"/>
      <c r="K246" s="73"/>
      <c r="L246" s="73"/>
      <c r="M246" s="73"/>
    </row>
    <row r="247" spans="1:13" x14ac:dyDescent="0.25">
      <c r="A247" s="73"/>
      <c r="B247" s="73"/>
      <c r="C247" s="73"/>
      <c r="D247" s="73"/>
      <c r="E247" s="73"/>
      <c r="F247" s="73"/>
      <c r="G247" s="73"/>
      <c r="H247" s="73"/>
      <c r="I247" s="73"/>
      <c r="J247" s="73"/>
      <c r="K247" s="73"/>
      <c r="L247" s="73"/>
      <c r="M247" s="73"/>
    </row>
    <row r="248" spans="1:13" x14ac:dyDescent="0.25">
      <c r="A248" s="73"/>
      <c r="B248" s="73"/>
      <c r="C248" s="73"/>
      <c r="D248" s="73"/>
      <c r="E248" s="73"/>
      <c r="F248" s="73"/>
      <c r="G248" s="73"/>
      <c r="H248" s="73"/>
      <c r="I248" s="73"/>
      <c r="J248" s="73"/>
      <c r="K248" s="73"/>
      <c r="L248" s="73"/>
      <c r="M248" s="73"/>
    </row>
    <row r="249" spans="1:13" x14ac:dyDescent="0.25">
      <c r="A249" s="73"/>
      <c r="B249" s="73"/>
      <c r="C249" s="73"/>
      <c r="D249" s="73"/>
      <c r="E249" s="73"/>
      <c r="F249" s="73"/>
      <c r="G249" s="73"/>
      <c r="H249" s="73"/>
      <c r="I249" s="73"/>
      <c r="J249" s="73"/>
      <c r="K249" s="73"/>
      <c r="L249" s="73"/>
      <c r="M249" s="73"/>
    </row>
    <row r="250" spans="1:13" x14ac:dyDescent="0.25">
      <c r="A250" s="73"/>
      <c r="B250" s="73"/>
      <c r="C250" s="73"/>
      <c r="D250" s="73"/>
      <c r="E250" s="73"/>
      <c r="F250" s="73"/>
      <c r="G250" s="73"/>
      <c r="H250" s="73"/>
      <c r="I250" s="73"/>
      <c r="J250" s="73"/>
      <c r="K250" s="73"/>
      <c r="L250" s="73"/>
      <c r="M250" s="73"/>
    </row>
    <row r="251" spans="1:13" x14ac:dyDescent="0.25">
      <c r="A251" s="73"/>
      <c r="B251" s="73"/>
      <c r="C251" s="73"/>
      <c r="D251" s="73"/>
      <c r="E251" s="73"/>
      <c r="F251" s="73"/>
      <c r="G251" s="73"/>
      <c r="H251" s="73"/>
      <c r="I251" s="73"/>
      <c r="J251" s="73"/>
      <c r="K251" s="73"/>
      <c r="L251" s="73"/>
      <c r="M251" s="73"/>
    </row>
    <row r="252" spans="1:13" x14ac:dyDescent="0.25">
      <c r="A252" s="73"/>
      <c r="B252" s="73"/>
      <c r="C252" s="73"/>
      <c r="D252" s="73"/>
      <c r="E252" s="73"/>
      <c r="F252" s="73"/>
      <c r="G252" s="73"/>
      <c r="H252" s="73"/>
      <c r="I252" s="73"/>
      <c r="J252" s="73"/>
      <c r="K252" s="73"/>
      <c r="L252" s="73"/>
      <c r="M252" s="73"/>
    </row>
    <row r="253" spans="1:13" x14ac:dyDescent="0.25">
      <c r="A253" s="73"/>
      <c r="B253" s="73"/>
      <c r="C253" s="73"/>
      <c r="D253" s="73"/>
      <c r="E253" s="73"/>
      <c r="F253" s="73"/>
      <c r="G253" s="73"/>
      <c r="H253" s="73"/>
      <c r="I253" s="73"/>
      <c r="J253" s="73"/>
      <c r="K253" s="73"/>
      <c r="L253" s="73"/>
      <c r="M253" s="73"/>
    </row>
    <row r="254" spans="1:13" x14ac:dyDescent="0.25">
      <c r="A254" s="73"/>
      <c r="B254" s="73"/>
      <c r="C254" s="73"/>
      <c r="D254" s="73"/>
      <c r="E254" s="73"/>
      <c r="F254" s="73"/>
      <c r="G254" s="73"/>
      <c r="H254" s="73"/>
      <c r="I254" s="73"/>
      <c r="J254" s="73"/>
      <c r="K254" s="73"/>
      <c r="L254" s="73"/>
      <c r="M254" s="73"/>
    </row>
    <row r="255" spans="1:13" x14ac:dyDescent="0.25">
      <c r="A255" s="73"/>
      <c r="B255" s="73"/>
      <c r="C255" s="73"/>
      <c r="D255" s="73"/>
      <c r="E255" s="73"/>
      <c r="F255" s="73"/>
      <c r="G255" s="73"/>
      <c r="H255" s="73"/>
      <c r="I255" s="73"/>
      <c r="J255" s="73"/>
      <c r="K255" s="73"/>
      <c r="L255" s="73"/>
      <c r="M255" s="73"/>
    </row>
    <row r="256" spans="1:13" x14ac:dyDescent="0.25">
      <c r="A256" s="73"/>
      <c r="B256" s="73"/>
      <c r="C256" s="73"/>
      <c r="D256" s="73"/>
      <c r="E256" s="73"/>
      <c r="F256" s="73"/>
      <c r="G256" s="73"/>
      <c r="H256" s="73"/>
      <c r="I256" s="73"/>
      <c r="J256" s="73"/>
      <c r="K256" s="73"/>
      <c r="L256" s="73"/>
      <c r="M256" s="73"/>
    </row>
    <row r="257" spans="1:13" x14ac:dyDescent="0.25">
      <c r="A257" s="73"/>
      <c r="B257" s="73"/>
      <c r="C257" s="73"/>
      <c r="D257" s="73"/>
      <c r="E257" s="73"/>
      <c r="F257" s="73"/>
      <c r="G257" s="73"/>
      <c r="H257" s="73"/>
      <c r="I257" s="73"/>
      <c r="J257" s="73"/>
      <c r="K257" s="73"/>
      <c r="L257" s="73"/>
      <c r="M257" s="73"/>
    </row>
    <row r="258" spans="1:13" x14ac:dyDescent="0.25">
      <c r="A258" s="73"/>
      <c r="B258" s="73"/>
      <c r="C258" s="73"/>
      <c r="D258" s="73"/>
      <c r="E258" s="73"/>
      <c r="F258" s="73"/>
      <c r="G258" s="73"/>
      <c r="H258" s="73"/>
      <c r="I258" s="73"/>
      <c r="J258" s="73"/>
      <c r="K258" s="73"/>
      <c r="L258" s="73"/>
      <c r="M258" s="73"/>
    </row>
    <row r="259" spans="1:13" x14ac:dyDescent="0.25">
      <c r="A259" s="73"/>
      <c r="B259" s="73"/>
      <c r="C259" s="73"/>
      <c r="D259" s="73"/>
      <c r="E259" s="73"/>
      <c r="F259" s="73"/>
      <c r="G259" s="73"/>
      <c r="H259" s="73"/>
      <c r="I259" s="73"/>
      <c r="J259" s="73"/>
      <c r="K259" s="73"/>
      <c r="L259" s="73"/>
      <c r="M259" s="73"/>
    </row>
    <row r="260" spans="1:13" x14ac:dyDescent="0.25">
      <c r="A260" s="73"/>
      <c r="B260" s="73"/>
      <c r="C260" s="73"/>
      <c r="D260" s="73"/>
      <c r="E260" s="73"/>
      <c r="F260" s="73"/>
      <c r="G260" s="73"/>
      <c r="H260" s="73"/>
      <c r="I260" s="73"/>
      <c r="J260" s="73"/>
      <c r="K260" s="73"/>
      <c r="L260" s="73"/>
      <c r="M260" s="73"/>
    </row>
    <row r="261" spans="1:13" x14ac:dyDescent="0.25">
      <c r="A261" s="73"/>
      <c r="B261" s="73"/>
      <c r="C261" s="73"/>
      <c r="D261" s="73"/>
      <c r="E261" s="73"/>
      <c r="F261" s="73"/>
      <c r="G261" s="73"/>
      <c r="H261" s="73"/>
      <c r="I261" s="73"/>
      <c r="J261" s="73"/>
      <c r="K261" s="73"/>
      <c r="L261" s="73"/>
      <c r="M261" s="73"/>
    </row>
    <row r="262" spans="1:13" x14ac:dyDescent="0.25">
      <c r="A262" s="73"/>
      <c r="B262" s="73"/>
      <c r="C262" s="73"/>
      <c r="D262" s="73"/>
      <c r="E262" s="73"/>
      <c r="F262" s="73"/>
      <c r="G262" s="73"/>
      <c r="H262" s="73"/>
      <c r="I262" s="73"/>
      <c r="J262" s="73"/>
      <c r="K262" s="73"/>
      <c r="L262" s="73"/>
      <c r="M262" s="73"/>
    </row>
    <row r="263" spans="1:13" x14ac:dyDescent="0.25">
      <c r="A263" s="73"/>
      <c r="B263" s="73"/>
      <c r="C263" s="73"/>
      <c r="D263" s="73"/>
      <c r="E263" s="73"/>
      <c r="F263" s="73"/>
      <c r="G263" s="73"/>
      <c r="H263" s="73"/>
      <c r="I263" s="73"/>
      <c r="J263" s="73"/>
      <c r="K263" s="73"/>
      <c r="L263" s="73"/>
      <c r="M263" s="73"/>
    </row>
    <row r="264" spans="1:13" x14ac:dyDescent="0.25">
      <c r="A264" s="73"/>
      <c r="B264" s="73"/>
      <c r="C264" s="73"/>
      <c r="D264" s="73"/>
      <c r="E264" s="73"/>
      <c r="F264" s="73"/>
      <c r="G264" s="73"/>
      <c r="H264" s="73"/>
      <c r="I264" s="73"/>
      <c r="J264" s="73"/>
      <c r="K264" s="73"/>
      <c r="L264" s="73"/>
      <c r="M264" s="73"/>
    </row>
    <row r="265" spans="1:13" x14ac:dyDescent="0.25">
      <c r="A265" s="73"/>
      <c r="B265" s="73"/>
      <c r="C265" s="73"/>
      <c r="D265" s="73"/>
      <c r="E265" s="73"/>
      <c r="F265" s="73"/>
      <c r="G265" s="73"/>
      <c r="H265" s="73"/>
      <c r="I265" s="73"/>
      <c r="J265" s="73"/>
      <c r="K265" s="73"/>
      <c r="L265" s="73"/>
      <c r="M265" s="73"/>
    </row>
    <row r="266" spans="1:13" x14ac:dyDescent="0.25">
      <c r="A266" s="73"/>
      <c r="B266" s="73"/>
      <c r="C266" s="73"/>
      <c r="D266" s="73"/>
      <c r="E266" s="73"/>
      <c r="F266" s="73"/>
      <c r="G266" s="73"/>
      <c r="H266" s="73"/>
      <c r="I266" s="73"/>
      <c r="J266" s="73"/>
      <c r="K266" s="73"/>
      <c r="L266" s="73"/>
      <c r="M266" s="73"/>
    </row>
    <row r="267" spans="1:13" x14ac:dyDescent="0.25">
      <c r="A267" s="73"/>
      <c r="B267" s="73"/>
      <c r="C267" s="73"/>
      <c r="D267" s="73"/>
      <c r="E267" s="73"/>
      <c r="F267" s="73"/>
      <c r="G267" s="73"/>
      <c r="H267" s="73"/>
      <c r="I267" s="73"/>
      <c r="J267" s="73"/>
      <c r="K267" s="73"/>
      <c r="L267" s="73"/>
      <c r="M267" s="73"/>
    </row>
    <row r="268" spans="1:13" x14ac:dyDescent="0.25">
      <c r="A268" s="73"/>
      <c r="B268" s="73"/>
      <c r="C268" s="73"/>
      <c r="D268" s="73"/>
      <c r="E268" s="73"/>
      <c r="F268" s="73"/>
      <c r="G268" s="73"/>
      <c r="H268" s="73"/>
      <c r="I268" s="73"/>
      <c r="J268" s="73"/>
      <c r="K268" s="73"/>
      <c r="L268" s="73"/>
      <c r="M268" s="73"/>
    </row>
    <row r="269" spans="1:13" x14ac:dyDescent="0.25">
      <c r="A269" s="73"/>
      <c r="B269" s="73"/>
      <c r="C269" s="73"/>
      <c r="D269" s="73"/>
      <c r="E269" s="73"/>
      <c r="F269" s="73"/>
      <c r="G269" s="73"/>
      <c r="H269" s="73"/>
      <c r="I269" s="73"/>
      <c r="J269" s="73"/>
      <c r="K269" s="73"/>
      <c r="L269" s="73"/>
      <c r="M269" s="73"/>
    </row>
    <row r="270" spans="1:13" x14ac:dyDescent="0.25">
      <c r="A270" s="73"/>
      <c r="B270" s="73"/>
      <c r="C270" s="73"/>
      <c r="D270" s="73"/>
      <c r="E270" s="73"/>
      <c r="F270" s="73"/>
      <c r="G270" s="73"/>
      <c r="H270" s="73"/>
      <c r="I270" s="73"/>
      <c r="J270" s="73"/>
      <c r="K270" s="73"/>
      <c r="L270" s="73"/>
      <c r="M270" s="73"/>
    </row>
    <row r="271" spans="1:13" x14ac:dyDescent="0.25">
      <c r="A271" s="73"/>
      <c r="B271" s="73"/>
      <c r="C271" s="73"/>
      <c r="D271" s="73"/>
      <c r="E271" s="73"/>
      <c r="F271" s="73"/>
      <c r="G271" s="73"/>
      <c r="H271" s="73"/>
      <c r="I271" s="73"/>
      <c r="J271" s="73"/>
      <c r="K271" s="73"/>
      <c r="L271" s="73"/>
      <c r="M271" s="73"/>
    </row>
    <row r="272" spans="1:13" x14ac:dyDescent="0.25">
      <c r="A272" s="73"/>
      <c r="B272" s="73"/>
      <c r="C272" s="73"/>
      <c r="D272" s="73"/>
      <c r="E272" s="73"/>
      <c r="F272" s="73"/>
      <c r="G272" s="73"/>
      <c r="H272" s="73"/>
      <c r="I272" s="73"/>
      <c r="J272" s="73"/>
      <c r="K272" s="73"/>
      <c r="L272" s="73"/>
      <c r="M272" s="73"/>
    </row>
    <row r="273" spans="1:13" x14ac:dyDescent="0.25">
      <c r="A273" s="73"/>
      <c r="B273" s="73"/>
      <c r="C273" s="73"/>
      <c r="D273" s="73"/>
      <c r="E273" s="73"/>
      <c r="F273" s="73"/>
      <c r="G273" s="73"/>
      <c r="H273" s="73"/>
      <c r="I273" s="73"/>
      <c r="J273" s="73"/>
      <c r="K273" s="73"/>
      <c r="L273" s="73"/>
      <c r="M273" s="73"/>
    </row>
    <row r="274" spans="1:13" x14ac:dyDescent="0.25">
      <c r="A274" s="73"/>
      <c r="B274" s="73"/>
      <c r="C274" s="73"/>
      <c r="D274" s="73"/>
      <c r="E274" s="73"/>
      <c r="F274" s="73"/>
      <c r="G274" s="73"/>
      <c r="H274" s="73"/>
      <c r="I274" s="73"/>
      <c r="J274" s="73"/>
      <c r="K274" s="73"/>
      <c r="L274" s="73"/>
      <c r="M274" s="73"/>
    </row>
    <row r="275" spans="1:13" x14ac:dyDescent="0.25">
      <c r="A275" s="73"/>
      <c r="B275" s="73"/>
      <c r="C275" s="73"/>
      <c r="D275" s="73"/>
      <c r="E275" s="73"/>
      <c r="F275" s="73"/>
      <c r="G275" s="73"/>
      <c r="H275" s="73"/>
      <c r="I275" s="73"/>
      <c r="J275" s="73"/>
      <c r="K275" s="73"/>
      <c r="L275" s="73"/>
      <c r="M275" s="73"/>
    </row>
    <row r="276" spans="1:13" x14ac:dyDescent="0.25">
      <c r="A276" s="73"/>
      <c r="B276" s="73"/>
      <c r="C276" s="73"/>
      <c r="D276" s="73"/>
      <c r="E276" s="73"/>
      <c r="F276" s="73"/>
      <c r="G276" s="73"/>
      <c r="H276" s="73"/>
      <c r="I276" s="73"/>
      <c r="J276" s="73"/>
      <c r="K276" s="73"/>
      <c r="L276" s="73"/>
      <c r="M276" s="73"/>
    </row>
    <row r="277" spans="1:13" x14ac:dyDescent="0.25">
      <c r="A277" s="73"/>
      <c r="B277" s="73"/>
      <c r="C277" s="73"/>
      <c r="D277" s="73"/>
      <c r="E277" s="73"/>
      <c r="F277" s="73"/>
      <c r="G277" s="73"/>
      <c r="H277" s="73"/>
      <c r="I277" s="73"/>
      <c r="J277" s="73"/>
      <c r="K277" s="73"/>
      <c r="L277" s="73"/>
      <c r="M277" s="73"/>
    </row>
    <row r="278" spans="1:13" x14ac:dyDescent="0.25">
      <c r="A278" s="73"/>
      <c r="B278" s="73"/>
      <c r="C278" s="73"/>
      <c r="D278" s="73"/>
      <c r="E278" s="73"/>
      <c r="F278" s="73"/>
      <c r="G278" s="73"/>
      <c r="H278" s="73"/>
      <c r="I278" s="73"/>
      <c r="J278" s="73"/>
      <c r="K278" s="73"/>
      <c r="L278" s="73"/>
      <c r="M278" s="73"/>
    </row>
    <row r="279" spans="1:13" x14ac:dyDescent="0.25">
      <c r="A279" s="73"/>
      <c r="B279" s="73"/>
      <c r="C279" s="73"/>
      <c r="D279" s="73"/>
      <c r="E279" s="73"/>
      <c r="F279" s="73"/>
      <c r="G279" s="73"/>
      <c r="H279" s="73"/>
      <c r="I279" s="73"/>
      <c r="J279" s="73"/>
      <c r="K279" s="73"/>
      <c r="L279" s="73"/>
      <c r="M279" s="73"/>
    </row>
    <row r="280" spans="1:13" x14ac:dyDescent="0.25">
      <c r="A280" s="73"/>
      <c r="B280" s="73"/>
      <c r="C280" s="73"/>
      <c r="D280" s="73"/>
      <c r="E280" s="73"/>
      <c r="F280" s="73"/>
      <c r="G280" s="73"/>
      <c r="H280" s="73"/>
      <c r="I280" s="73"/>
      <c r="J280" s="73"/>
      <c r="K280" s="73"/>
      <c r="L280" s="73"/>
      <c r="M280" s="73"/>
    </row>
    <row r="281" spans="1:13" x14ac:dyDescent="0.25">
      <c r="A281" s="73"/>
      <c r="B281" s="73"/>
      <c r="C281" s="73"/>
      <c r="D281" s="73"/>
      <c r="E281" s="73"/>
      <c r="F281" s="73"/>
      <c r="G281" s="73"/>
      <c r="H281" s="73"/>
      <c r="I281" s="73"/>
      <c r="J281" s="73"/>
      <c r="K281" s="73"/>
      <c r="L281" s="73"/>
      <c r="M281" s="73"/>
    </row>
    <row r="282" spans="1:13" x14ac:dyDescent="0.25">
      <c r="A282" s="73"/>
      <c r="B282" s="73"/>
      <c r="C282" s="73"/>
      <c r="D282" s="73"/>
      <c r="E282" s="73"/>
      <c r="F282" s="73"/>
      <c r="G282" s="73"/>
      <c r="H282" s="73"/>
      <c r="I282" s="73"/>
      <c r="J282" s="73"/>
      <c r="K282" s="73"/>
      <c r="L282" s="73"/>
      <c r="M282" s="73"/>
    </row>
    <row r="283" spans="1:13" x14ac:dyDescent="0.25">
      <c r="A283" s="73"/>
      <c r="B283" s="73"/>
      <c r="C283" s="73"/>
      <c r="D283" s="73"/>
      <c r="E283" s="73"/>
      <c r="F283" s="73"/>
      <c r="G283" s="73"/>
      <c r="H283" s="73"/>
      <c r="I283" s="73"/>
      <c r="J283" s="73"/>
      <c r="K283" s="73"/>
      <c r="L283" s="73"/>
      <c r="M283" s="73"/>
    </row>
    <row r="284" spans="1:13" x14ac:dyDescent="0.25">
      <c r="A284" s="73"/>
      <c r="B284" s="73"/>
      <c r="C284" s="73"/>
      <c r="D284" s="73"/>
      <c r="E284" s="73"/>
      <c r="F284" s="73"/>
      <c r="G284" s="73"/>
      <c r="H284" s="73"/>
      <c r="I284" s="73"/>
      <c r="J284" s="73"/>
      <c r="K284" s="73"/>
      <c r="L284" s="73"/>
      <c r="M284" s="73"/>
    </row>
    <row r="285" spans="1:13" x14ac:dyDescent="0.25">
      <c r="A285" s="73"/>
      <c r="B285" s="73"/>
      <c r="C285" s="73"/>
      <c r="D285" s="73"/>
      <c r="E285" s="73"/>
      <c r="F285" s="73"/>
      <c r="G285" s="73"/>
      <c r="H285" s="73"/>
      <c r="I285" s="73"/>
      <c r="J285" s="73"/>
      <c r="K285" s="73"/>
      <c r="L285" s="73"/>
      <c r="M285" s="73"/>
    </row>
    <row r="286" spans="1:13" x14ac:dyDescent="0.25">
      <c r="A286" s="73"/>
      <c r="B286" s="73"/>
      <c r="C286" s="73"/>
      <c r="D286" s="73"/>
      <c r="E286" s="73"/>
      <c r="F286" s="73"/>
      <c r="G286" s="73"/>
      <c r="H286" s="73"/>
      <c r="I286" s="73"/>
      <c r="J286" s="73"/>
      <c r="K286" s="73"/>
      <c r="L286" s="73"/>
      <c r="M286" s="73"/>
    </row>
    <row r="287" spans="1:13" x14ac:dyDescent="0.25">
      <c r="A287" s="73"/>
      <c r="B287" s="73"/>
      <c r="C287" s="73"/>
      <c r="D287" s="73"/>
      <c r="E287" s="73"/>
      <c r="F287" s="73"/>
      <c r="G287" s="73"/>
      <c r="H287" s="73"/>
      <c r="I287" s="73"/>
      <c r="J287" s="73"/>
      <c r="K287" s="73"/>
      <c r="L287" s="73"/>
      <c r="M287" s="73"/>
    </row>
    <row r="288" spans="1:13" x14ac:dyDescent="0.25">
      <c r="A288" s="73"/>
      <c r="B288" s="73"/>
      <c r="C288" s="73"/>
      <c r="D288" s="73"/>
      <c r="E288" s="73"/>
      <c r="F288" s="73"/>
      <c r="G288" s="73"/>
      <c r="H288" s="73"/>
      <c r="I288" s="73"/>
      <c r="J288" s="73"/>
      <c r="K288" s="73"/>
      <c r="L288" s="73"/>
      <c r="M288" s="73"/>
    </row>
    <row r="289" spans="1:13" x14ac:dyDescent="0.25">
      <c r="A289" s="73"/>
      <c r="B289" s="73"/>
      <c r="C289" s="73"/>
      <c r="D289" s="73"/>
      <c r="E289" s="73"/>
      <c r="F289" s="73"/>
      <c r="G289" s="73"/>
      <c r="H289" s="73"/>
      <c r="I289" s="73"/>
      <c r="J289" s="73"/>
      <c r="K289" s="73"/>
      <c r="L289" s="73"/>
      <c r="M289" s="73"/>
    </row>
    <row r="290" spans="1:13" x14ac:dyDescent="0.25">
      <c r="A290" s="73"/>
      <c r="B290" s="73"/>
      <c r="C290" s="73"/>
      <c r="D290" s="73"/>
      <c r="E290" s="73"/>
      <c r="F290" s="73"/>
      <c r="G290" s="73"/>
      <c r="H290" s="73"/>
      <c r="I290" s="73"/>
      <c r="J290" s="73"/>
      <c r="K290" s="73"/>
      <c r="L290" s="73"/>
      <c r="M290" s="73"/>
    </row>
    <row r="291" spans="1:13" x14ac:dyDescent="0.25">
      <c r="A291" s="73"/>
      <c r="B291" s="73"/>
      <c r="C291" s="73"/>
      <c r="D291" s="73"/>
      <c r="E291" s="73"/>
      <c r="F291" s="73"/>
      <c r="G291" s="73"/>
      <c r="H291" s="73"/>
      <c r="I291" s="73"/>
      <c r="J291" s="73"/>
      <c r="K291" s="73"/>
      <c r="L291" s="73"/>
      <c r="M291" s="73"/>
    </row>
    <row r="292" spans="1:13" x14ac:dyDescent="0.25">
      <c r="A292" s="73"/>
      <c r="B292" s="73"/>
      <c r="C292" s="73"/>
      <c r="D292" s="73"/>
      <c r="E292" s="73"/>
      <c r="F292" s="73"/>
      <c r="G292" s="73"/>
      <c r="H292" s="73"/>
      <c r="I292" s="73"/>
      <c r="J292" s="73"/>
      <c r="K292" s="73"/>
      <c r="L292" s="73"/>
      <c r="M292" s="73"/>
    </row>
    <row r="293" spans="1:13" x14ac:dyDescent="0.25">
      <c r="A293" s="73"/>
      <c r="B293" s="73"/>
      <c r="C293" s="73"/>
      <c r="D293" s="73"/>
      <c r="E293" s="73"/>
      <c r="F293" s="73"/>
      <c r="G293" s="73"/>
      <c r="H293" s="73"/>
      <c r="I293" s="73"/>
      <c r="J293" s="73"/>
      <c r="K293" s="73"/>
      <c r="L293" s="73"/>
      <c r="M293" s="73"/>
    </row>
    <row r="294" spans="1:13" x14ac:dyDescent="0.25">
      <c r="A294" s="73"/>
      <c r="B294" s="73"/>
      <c r="C294" s="73"/>
      <c r="D294" s="73"/>
      <c r="E294" s="73"/>
      <c r="F294" s="73"/>
      <c r="G294" s="73"/>
      <c r="H294" s="73"/>
      <c r="I294" s="73"/>
      <c r="J294" s="73"/>
      <c r="K294" s="73"/>
      <c r="L294" s="73"/>
      <c r="M294" s="73"/>
    </row>
    <row r="295" spans="1:13" x14ac:dyDescent="0.25">
      <c r="A295" s="73"/>
      <c r="B295" s="73"/>
      <c r="C295" s="73"/>
      <c r="D295" s="73"/>
      <c r="E295" s="73"/>
      <c r="F295" s="73"/>
      <c r="G295" s="73"/>
      <c r="H295" s="73"/>
      <c r="I295" s="73"/>
      <c r="J295" s="73"/>
      <c r="K295" s="73"/>
      <c r="L295" s="73"/>
      <c r="M295" s="73"/>
    </row>
    <row r="296" spans="1:13" x14ac:dyDescent="0.25">
      <c r="A296" s="73"/>
      <c r="B296" s="73"/>
      <c r="C296" s="73"/>
      <c r="D296" s="73"/>
      <c r="E296" s="73"/>
      <c r="F296" s="73"/>
      <c r="G296" s="73"/>
      <c r="H296" s="73"/>
      <c r="I296" s="73"/>
      <c r="J296" s="73"/>
      <c r="K296" s="73"/>
      <c r="L296" s="73"/>
      <c r="M296" s="73"/>
    </row>
    <row r="297" spans="1:13" x14ac:dyDescent="0.25">
      <c r="A297" s="73"/>
      <c r="B297" s="73"/>
      <c r="C297" s="73"/>
      <c r="D297" s="73"/>
      <c r="E297" s="73"/>
      <c r="F297" s="73"/>
      <c r="G297" s="73"/>
      <c r="H297" s="73"/>
      <c r="I297" s="73"/>
      <c r="J297" s="73"/>
      <c r="K297" s="73"/>
      <c r="L297" s="73"/>
      <c r="M297" s="73"/>
    </row>
    <row r="298" spans="1:13" x14ac:dyDescent="0.25">
      <c r="A298" s="73"/>
      <c r="B298" s="73"/>
      <c r="C298" s="73"/>
      <c r="D298" s="73"/>
      <c r="E298" s="73"/>
      <c r="F298" s="73"/>
      <c r="G298" s="73"/>
      <c r="H298" s="73"/>
      <c r="I298" s="73"/>
      <c r="J298" s="73"/>
      <c r="K298" s="73"/>
      <c r="L298" s="73"/>
      <c r="M298" s="73"/>
    </row>
    <row r="299" spans="1:13" x14ac:dyDescent="0.25">
      <c r="A299" s="73"/>
      <c r="B299" s="73"/>
      <c r="C299" s="73"/>
      <c r="D299" s="73"/>
      <c r="E299" s="73"/>
      <c r="F299" s="73"/>
      <c r="G299" s="73"/>
      <c r="H299" s="73"/>
      <c r="I299" s="73"/>
      <c r="J299" s="73"/>
      <c r="K299" s="73"/>
      <c r="L299" s="73"/>
      <c r="M299" s="73"/>
    </row>
    <row r="300" spans="1:13" x14ac:dyDescent="0.25">
      <c r="A300" s="73"/>
      <c r="B300" s="73"/>
      <c r="C300" s="73"/>
      <c r="D300" s="73"/>
      <c r="E300" s="73"/>
      <c r="F300" s="73"/>
      <c r="G300" s="73"/>
      <c r="H300" s="73"/>
      <c r="I300" s="73"/>
      <c r="J300" s="73"/>
      <c r="K300" s="73"/>
      <c r="L300" s="73"/>
      <c r="M300" s="73"/>
    </row>
    <row r="301" spans="1:13" x14ac:dyDescent="0.25">
      <c r="A301" s="73"/>
      <c r="B301" s="73"/>
      <c r="C301" s="73"/>
      <c r="D301" s="73"/>
      <c r="E301" s="73"/>
      <c r="F301" s="73"/>
      <c r="G301" s="73"/>
      <c r="H301" s="73"/>
      <c r="I301" s="73"/>
      <c r="J301" s="73"/>
      <c r="K301" s="73"/>
      <c r="L301" s="73"/>
      <c r="M301" s="73"/>
    </row>
    <row r="302" spans="1:13" x14ac:dyDescent="0.25">
      <c r="A302" s="73"/>
      <c r="B302" s="73"/>
      <c r="C302" s="73"/>
      <c r="D302" s="73"/>
      <c r="E302" s="73"/>
      <c r="F302" s="73"/>
      <c r="G302" s="73"/>
      <c r="H302" s="73"/>
      <c r="I302" s="73"/>
      <c r="J302" s="73"/>
      <c r="K302" s="73"/>
      <c r="L302" s="73"/>
      <c r="M302" s="73"/>
    </row>
    <row r="303" spans="1:13" x14ac:dyDescent="0.25">
      <c r="A303" s="73"/>
      <c r="B303" s="73"/>
      <c r="C303" s="73"/>
      <c r="D303" s="73"/>
      <c r="E303" s="73"/>
      <c r="F303" s="73"/>
      <c r="G303" s="73"/>
      <c r="H303" s="73"/>
      <c r="I303" s="73"/>
      <c r="J303" s="73"/>
      <c r="K303" s="73"/>
      <c r="L303" s="73"/>
      <c r="M303" s="73"/>
    </row>
    <row r="304" spans="1:13" x14ac:dyDescent="0.25">
      <c r="A304" s="73"/>
      <c r="B304" s="73"/>
      <c r="C304" s="73"/>
      <c r="D304" s="73"/>
      <c r="E304" s="73"/>
      <c r="F304" s="73"/>
      <c r="G304" s="73"/>
      <c r="H304" s="73"/>
      <c r="I304" s="73"/>
      <c r="J304" s="73"/>
      <c r="K304" s="73"/>
      <c r="L304" s="73"/>
      <c r="M304" s="73"/>
    </row>
    <row r="305" spans="1:13" x14ac:dyDescent="0.25">
      <c r="A305" s="73"/>
      <c r="B305" s="73"/>
      <c r="C305" s="73"/>
      <c r="D305" s="73"/>
      <c r="E305" s="73"/>
      <c r="F305" s="73"/>
      <c r="G305" s="73"/>
      <c r="H305" s="73"/>
      <c r="I305" s="73"/>
      <c r="J305" s="73"/>
      <c r="K305" s="73"/>
      <c r="L305" s="73"/>
      <c r="M305" s="73"/>
    </row>
    <row r="306" spans="1:13" x14ac:dyDescent="0.25">
      <c r="A306" s="73"/>
      <c r="B306" s="73"/>
      <c r="C306" s="73"/>
      <c r="D306" s="73"/>
      <c r="E306" s="73"/>
      <c r="F306" s="73"/>
      <c r="G306" s="73"/>
      <c r="H306" s="73"/>
      <c r="I306" s="73"/>
      <c r="J306" s="73"/>
      <c r="K306" s="73"/>
      <c r="L306" s="73"/>
      <c r="M306" s="73"/>
    </row>
    <row r="307" spans="1:13" x14ac:dyDescent="0.25">
      <c r="A307" s="73"/>
      <c r="B307" s="73"/>
      <c r="C307" s="73"/>
      <c r="D307" s="73"/>
      <c r="E307" s="73"/>
      <c r="F307" s="73"/>
      <c r="G307" s="73"/>
      <c r="H307" s="73"/>
      <c r="I307" s="73"/>
      <c r="J307" s="73"/>
      <c r="K307" s="73"/>
      <c r="L307" s="73"/>
      <c r="M307" s="73"/>
    </row>
    <row r="308" spans="1:13" x14ac:dyDescent="0.25">
      <c r="A308" s="73"/>
      <c r="B308" s="73"/>
      <c r="C308" s="73"/>
      <c r="D308" s="73"/>
      <c r="E308" s="73"/>
      <c r="F308" s="73"/>
      <c r="G308" s="73"/>
      <c r="H308" s="73"/>
      <c r="I308" s="73"/>
      <c r="J308" s="73"/>
      <c r="K308" s="73"/>
      <c r="L308" s="73"/>
      <c r="M308" s="73"/>
    </row>
    <row r="309" spans="1:13" x14ac:dyDescent="0.25">
      <c r="A309" s="73"/>
      <c r="B309" s="73"/>
      <c r="C309" s="73"/>
      <c r="D309" s="73"/>
      <c r="E309" s="73"/>
      <c r="F309" s="73"/>
      <c r="G309" s="73"/>
      <c r="H309" s="73"/>
      <c r="I309" s="73"/>
      <c r="J309" s="73"/>
      <c r="K309" s="73"/>
      <c r="L309" s="73"/>
      <c r="M309" s="73"/>
    </row>
    <row r="310" spans="1:13" x14ac:dyDescent="0.25">
      <c r="A310" s="73"/>
      <c r="B310" s="73"/>
      <c r="C310" s="73"/>
      <c r="D310" s="73"/>
      <c r="E310" s="73"/>
      <c r="F310" s="73"/>
      <c r="G310" s="73"/>
      <c r="H310" s="73"/>
      <c r="I310" s="73"/>
      <c r="J310" s="73"/>
      <c r="K310" s="73"/>
      <c r="L310" s="73"/>
      <c r="M310" s="73"/>
    </row>
    <row r="311" spans="1:13" x14ac:dyDescent="0.25">
      <c r="A311" s="73"/>
      <c r="B311" s="73"/>
      <c r="C311" s="73"/>
      <c r="D311" s="73"/>
      <c r="E311" s="73"/>
      <c r="F311" s="73"/>
      <c r="G311" s="73"/>
      <c r="H311" s="73"/>
      <c r="I311" s="73"/>
      <c r="J311" s="73"/>
      <c r="K311" s="73"/>
      <c r="L311" s="73"/>
      <c r="M311" s="73"/>
    </row>
    <row r="312" spans="1:13" x14ac:dyDescent="0.25">
      <c r="A312" s="73"/>
      <c r="B312" s="73"/>
      <c r="C312" s="73"/>
      <c r="D312" s="73"/>
      <c r="E312" s="73"/>
      <c r="F312" s="73"/>
      <c r="G312" s="73"/>
      <c r="H312" s="73"/>
      <c r="I312" s="73"/>
      <c r="J312" s="73"/>
      <c r="K312" s="73"/>
      <c r="L312" s="73"/>
      <c r="M312" s="73"/>
    </row>
    <row r="313" spans="1:13" x14ac:dyDescent="0.25">
      <c r="A313" s="73"/>
      <c r="B313" s="73"/>
      <c r="C313" s="73"/>
      <c r="D313" s="73"/>
      <c r="E313" s="73"/>
      <c r="F313" s="73"/>
      <c r="G313" s="73"/>
      <c r="H313" s="73"/>
      <c r="I313" s="73"/>
      <c r="J313" s="73"/>
      <c r="K313" s="73"/>
      <c r="L313" s="73"/>
      <c r="M313" s="73"/>
    </row>
    <row r="314" spans="1:13" x14ac:dyDescent="0.25">
      <c r="A314" s="73"/>
      <c r="B314" s="73"/>
      <c r="C314" s="73"/>
      <c r="D314" s="73"/>
      <c r="E314" s="73"/>
      <c r="F314" s="73"/>
      <c r="G314" s="73"/>
      <c r="H314" s="73"/>
      <c r="I314" s="73"/>
      <c r="J314" s="73"/>
      <c r="K314" s="73"/>
      <c r="L314" s="73"/>
      <c r="M314" s="73"/>
    </row>
    <row r="315" spans="1:13" x14ac:dyDescent="0.25">
      <c r="A315" s="73"/>
      <c r="B315" s="73"/>
      <c r="C315" s="73"/>
      <c r="D315" s="73"/>
      <c r="E315" s="73"/>
      <c r="F315" s="73"/>
      <c r="G315" s="73"/>
      <c r="H315" s="73"/>
      <c r="I315" s="73"/>
      <c r="J315" s="73"/>
      <c r="K315" s="73"/>
      <c r="L315" s="73"/>
      <c r="M315" s="73"/>
    </row>
    <row r="316" spans="1:13" x14ac:dyDescent="0.25">
      <c r="A316" s="73"/>
      <c r="B316" s="73"/>
      <c r="C316" s="73"/>
      <c r="D316" s="73"/>
      <c r="E316" s="73"/>
      <c r="F316" s="73"/>
      <c r="G316" s="73"/>
      <c r="H316" s="73"/>
      <c r="I316" s="73"/>
      <c r="J316" s="73"/>
      <c r="K316" s="73"/>
      <c r="L316" s="73"/>
      <c r="M316" s="73"/>
    </row>
    <row r="317" spans="1:13" x14ac:dyDescent="0.25">
      <c r="A317" s="73"/>
      <c r="B317" s="73"/>
      <c r="C317" s="73"/>
      <c r="D317" s="73"/>
      <c r="E317" s="73"/>
      <c r="F317" s="73"/>
      <c r="G317" s="73"/>
      <c r="H317" s="73"/>
      <c r="I317" s="73"/>
      <c r="J317" s="73"/>
      <c r="K317" s="73"/>
      <c r="L317" s="73"/>
      <c r="M317" s="73"/>
    </row>
    <row r="318" spans="1:13" x14ac:dyDescent="0.25">
      <c r="A318" s="73"/>
      <c r="B318" s="73"/>
      <c r="C318" s="73"/>
      <c r="D318" s="73"/>
      <c r="E318" s="73"/>
      <c r="F318" s="73"/>
      <c r="G318" s="73"/>
      <c r="H318" s="73"/>
      <c r="I318" s="73"/>
      <c r="J318" s="73"/>
      <c r="K318" s="73"/>
      <c r="L318" s="73"/>
      <c r="M318" s="73"/>
    </row>
    <row r="319" spans="1:13" x14ac:dyDescent="0.25">
      <c r="A319" s="73"/>
      <c r="B319" s="73"/>
      <c r="C319" s="73"/>
      <c r="D319" s="73"/>
      <c r="E319" s="73"/>
      <c r="F319" s="73"/>
      <c r="G319" s="73"/>
      <c r="H319" s="73"/>
      <c r="I319" s="73"/>
      <c r="J319" s="73"/>
      <c r="K319" s="73"/>
      <c r="L319" s="73"/>
      <c r="M319" s="73"/>
    </row>
    <row r="320" spans="1:13" x14ac:dyDescent="0.25">
      <c r="A320" s="73"/>
      <c r="B320" s="73"/>
      <c r="C320" s="73"/>
      <c r="D320" s="73"/>
      <c r="E320" s="73"/>
      <c r="F320" s="73"/>
      <c r="G320" s="73"/>
      <c r="H320" s="73"/>
      <c r="I320" s="73"/>
      <c r="J320" s="73"/>
      <c r="K320" s="73"/>
      <c r="L320" s="73"/>
      <c r="M320" s="73"/>
    </row>
    <row r="321" spans="1:13" x14ac:dyDescent="0.25">
      <c r="A321" s="73"/>
      <c r="B321" s="73"/>
      <c r="C321" s="73"/>
      <c r="D321" s="73"/>
      <c r="E321" s="73"/>
      <c r="F321" s="73"/>
      <c r="G321" s="73"/>
      <c r="H321" s="73"/>
      <c r="I321" s="73"/>
      <c r="J321" s="73"/>
      <c r="K321" s="73"/>
      <c r="L321" s="73"/>
      <c r="M321" s="73"/>
    </row>
    <row r="322" spans="1:13" x14ac:dyDescent="0.25">
      <c r="A322" s="73"/>
      <c r="B322" s="73"/>
      <c r="C322" s="73"/>
      <c r="D322" s="73"/>
      <c r="E322" s="73"/>
      <c r="F322" s="73"/>
      <c r="G322" s="73"/>
      <c r="H322" s="73"/>
      <c r="I322" s="73"/>
      <c r="J322" s="73"/>
      <c r="K322" s="73"/>
      <c r="L322" s="73"/>
      <c r="M322" s="73"/>
    </row>
    <row r="323" spans="1:13" x14ac:dyDescent="0.25">
      <c r="A323" s="73"/>
      <c r="B323" s="73"/>
      <c r="C323" s="73"/>
      <c r="D323" s="73"/>
      <c r="E323" s="73"/>
      <c r="F323" s="73"/>
      <c r="G323" s="73"/>
      <c r="H323" s="73"/>
      <c r="I323" s="73"/>
      <c r="J323" s="73"/>
      <c r="K323" s="73"/>
      <c r="L323" s="73"/>
      <c r="M323" s="73"/>
    </row>
    <row r="324" spans="1:13" x14ac:dyDescent="0.25">
      <c r="A324" s="73"/>
      <c r="B324" s="73"/>
      <c r="C324" s="73"/>
      <c r="D324" s="73"/>
      <c r="E324" s="73"/>
      <c r="F324" s="73"/>
      <c r="G324" s="73"/>
      <c r="H324" s="73"/>
      <c r="I324" s="73"/>
      <c r="J324" s="73"/>
      <c r="K324" s="73"/>
      <c r="L324" s="73"/>
      <c r="M324" s="73"/>
    </row>
    <row r="325" spans="1:13" x14ac:dyDescent="0.25">
      <c r="A325" s="73"/>
      <c r="B325" s="73"/>
      <c r="C325" s="73"/>
      <c r="D325" s="73"/>
      <c r="E325" s="73"/>
      <c r="F325" s="73"/>
      <c r="G325" s="73"/>
      <c r="H325" s="73"/>
      <c r="I325" s="73"/>
      <c r="J325" s="73"/>
      <c r="K325" s="73"/>
      <c r="L325" s="73"/>
      <c r="M325" s="73"/>
    </row>
    <row r="326" spans="1:13" x14ac:dyDescent="0.25">
      <c r="A326" s="73"/>
      <c r="B326" s="73"/>
      <c r="C326" s="73"/>
      <c r="D326" s="73"/>
      <c r="E326" s="73"/>
      <c r="F326" s="73"/>
      <c r="G326" s="73"/>
      <c r="H326" s="73"/>
      <c r="I326" s="73"/>
      <c r="J326" s="73"/>
      <c r="K326" s="73"/>
      <c r="L326" s="73"/>
      <c r="M326" s="73"/>
    </row>
    <row r="327" spans="1:13" x14ac:dyDescent="0.25">
      <c r="A327" s="73"/>
      <c r="B327" s="73"/>
      <c r="C327" s="73"/>
      <c r="D327" s="73"/>
      <c r="E327" s="73"/>
      <c r="F327" s="73"/>
      <c r="G327" s="73"/>
      <c r="H327" s="73"/>
      <c r="I327" s="73"/>
      <c r="J327" s="73"/>
      <c r="K327" s="73"/>
      <c r="L327" s="73"/>
      <c r="M327" s="73"/>
    </row>
    <row r="328" spans="1:13" x14ac:dyDescent="0.25">
      <c r="A328" s="73"/>
      <c r="B328" s="73"/>
      <c r="C328" s="73"/>
      <c r="D328" s="73"/>
      <c r="E328" s="73"/>
      <c r="F328" s="73"/>
      <c r="G328" s="73"/>
      <c r="H328" s="73"/>
      <c r="I328" s="73"/>
      <c r="J328" s="73"/>
      <c r="K328" s="73"/>
      <c r="L328" s="73"/>
      <c r="M328" s="73"/>
    </row>
    <row r="329" spans="1:13" x14ac:dyDescent="0.25">
      <c r="A329" s="73"/>
      <c r="B329" s="73"/>
      <c r="C329" s="73"/>
      <c r="D329" s="73"/>
      <c r="E329" s="73"/>
      <c r="F329" s="73"/>
      <c r="G329" s="73"/>
      <c r="H329" s="73"/>
      <c r="I329" s="73"/>
      <c r="J329" s="73"/>
      <c r="K329" s="73"/>
      <c r="L329" s="73"/>
      <c r="M329" s="73"/>
    </row>
    <row r="330" spans="1:13" x14ac:dyDescent="0.25">
      <c r="A330" s="73"/>
      <c r="B330" s="73"/>
      <c r="C330" s="73"/>
      <c r="D330" s="73"/>
      <c r="E330" s="73"/>
      <c r="F330" s="73"/>
      <c r="G330" s="73"/>
      <c r="H330" s="73"/>
      <c r="I330" s="73"/>
      <c r="J330" s="73"/>
      <c r="K330" s="73"/>
      <c r="L330" s="73"/>
      <c r="M330" s="73"/>
    </row>
    <row r="331" spans="1:13" x14ac:dyDescent="0.25">
      <c r="A331" s="73"/>
      <c r="B331" s="73"/>
      <c r="C331" s="73"/>
      <c r="D331" s="73"/>
      <c r="E331" s="73"/>
      <c r="F331" s="73"/>
      <c r="G331" s="73"/>
      <c r="H331" s="73"/>
      <c r="I331" s="73"/>
      <c r="J331" s="73"/>
      <c r="K331" s="73"/>
      <c r="L331" s="73"/>
      <c r="M331" s="73"/>
    </row>
    <row r="332" spans="1:13" x14ac:dyDescent="0.25">
      <c r="A332" s="73"/>
      <c r="B332" s="73"/>
      <c r="C332" s="73"/>
      <c r="D332" s="73"/>
      <c r="E332" s="73"/>
      <c r="F332" s="73"/>
      <c r="G332" s="73"/>
      <c r="H332" s="73"/>
      <c r="I332" s="73"/>
      <c r="J332" s="73"/>
      <c r="K332" s="73"/>
      <c r="L332" s="73"/>
      <c r="M332" s="73"/>
    </row>
    <row r="333" spans="1:13" x14ac:dyDescent="0.25">
      <c r="A333" s="73"/>
      <c r="B333" s="73"/>
      <c r="C333" s="73"/>
      <c r="D333" s="73"/>
      <c r="E333" s="73"/>
      <c r="F333" s="73"/>
      <c r="G333" s="73"/>
      <c r="H333" s="73"/>
      <c r="I333" s="73"/>
      <c r="J333" s="73"/>
      <c r="K333" s="73"/>
      <c r="L333" s="73"/>
      <c r="M333" s="73"/>
    </row>
    <row r="334" spans="1:13" x14ac:dyDescent="0.25">
      <c r="A334" s="73"/>
      <c r="B334" s="73"/>
      <c r="C334" s="73"/>
      <c r="D334" s="73"/>
      <c r="E334" s="73"/>
      <c r="F334" s="73"/>
      <c r="G334" s="73"/>
      <c r="H334" s="73"/>
      <c r="I334" s="73"/>
      <c r="J334" s="73"/>
      <c r="K334" s="73"/>
      <c r="L334" s="73"/>
      <c r="M334" s="73"/>
    </row>
    <row r="335" spans="1:13" x14ac:dyDescent="0.25">
      <c r="A335" s="73"/>
      <c r="B335" s="73"/>
      <c r="C335" s="73"/>
      <c r="D335" s="73"/>
      <c r="E335" s="73"/>
      <c r="F335" s="73"/>
      <c r="G335" s="73"/>
      <c r="H335" s="73"/>
      <c r="I335" s="73"/>
      <c r="J335" s="73"/>
      <c r="K335" s="73"/>
      <c r="L335" s="73"/>
      <c r="M335" s="73"/>
    </row>
    <row r="336" spans="1:13" x14ac:dyDescent="0.25">
      <c r="A336" s="73"/>
      <c r="B336" s="73"/>
      <c r="C336" s="73"/>
      <c r="D336" s="73"/>
      <c r="E336" s="73"/>
      <c r="F336" s="73"/>
      <c r="G336" s="73"/>
      <c r="H336" s="73"/>
      <c r="I336" s="73"/>
      <c r="J336" s="73"/>
      <c r="K336" s="73"/>
      <c r="L336" s="73"/>
      <c r="M336" s="73"/>
    </row>
    <row r="337" spans="1:13" x14ac:dyDescent="0.25">
      <c r="A337" s="73"/>
      <c r="B337" s="73"/>
      <c r="C337" s="73"/>
      <c r="D337" s="73"/>
      <c r="E337" s="73"/>
      <c r="F337" s="73"/>
      <c r="G337" s="73"/>
      <c r="H337" s="73"/>
      <c r="I337" s="73"/>
      <c r="J337" s="73"/>
      <c r="K337" s="73"/>
      <c r="L337" s="73"/>
      <c r="M337" s="73"/>
    </row>
    <row r="338" spans="1:13" x14ac:dyDescent="0.25">
      <c r="A338" s="73"/>
      <c r="B338" s="73"/>
      <c r="C338" s="73"/>
      <c r="D338" s="73"/>
      <c r="E338" s="73"/>
      <c r="F338" s="73"/>
      <c r="G338" s="73"/>
      <c r="H338" s="73"/>
      <c r="I338" s="73"/>
      <c r="J338" s="73"/>
      <c r="K338" s="73"/>
      <c r="L338" s="73"/>
      <c r="M338" s="73"/>
    </row>
    <row r="339" spans="1:13" x14ac:dyDescent="0.25">
      <c r="A339" s="73"/>
      <c r="B339" s="73"/>
      <c r="C339" s="73"/>
      <c r="D339" s="73"/>
      <c r="E339" s="73"/>
      <c r="F339" s="73"/>
      <c r="G339" s="73"/>
      <c r="H339" s="73"/>
      <c r="I339" s="73"/>
      <c r="J339" s="73"/>
      <c r="K339" s="73"/>
      <c r="L339" s="73"/>
      <c r="M339" s="73"/>
    </row>
    <row r="340" spans="1:13" x14ac:dyDescent="0.25">
      <c r="A340" s="73"/>
      <c r="B340" s="73"/>
      <c r="C340" s="73"/>
      <c r="D340" s="73"/>
      <c r="E340" s="73"/>
      <c r="F340" s="73"/>
      <c r="G340" s="73"/>
      <c r="H340" s="73"/>
      <c r="I340" s="73"/>
      <c r="J340" s="73"/>
      <c r="K340" s="73"/>
      <c r="L340" s="73"/>
      <c r="M340" s="73"/>
    </row>
    <row r="341" spans="1:13" x14ac:dyDescent="0.25">
      <c r="A341" s="73"/>
      <c r="B341" s="73"/>
      <c r="C341" s="73"/>
      <c r="D341" s="73"/>
      <c r="E341" s="73"/>
      <c r="F341" s="73"/>
      <c r="G341" s="73"/>
      <c r="H341" s="73"/>
      <c r="I341" s="73"/>
      <c r="J341" s="73"/>
      <c r="K341" s="73"/>
      <c r="L341" s="73"/>
      <c r="M341" s="73"/>
    </row>
    <row r="342" spans="1:13" x14ac:dyDescent="0.25">
      <c r="A342" s="73"/>
      <c r="B342" s="73"/>
      <c r="C342" s="73"/>
      <c r="D342" s="73"/>
      <c r="E342" s="73"/>
      <c r="F342" s="73"/>
      <c r="G342" s="73"/>
      <c r="H342" s="73"/>
      <c r="I342" s="73"/>
      <c r="J342" s="73"/>
      <c r="K342" s="73"/>
      <c r="L342" s="73"/>
      <c r="M342" s="73"/>
    </row>
    <row r="343" spans="1:13" x14ac:dyDescent="0.25">
      <c r="A343" s="73"/>
      <c r="B343" s="73"/>
      <c r="C343" s="73"/>
      <c r="D343" s="73"/>
      <c r="E343" s="73"/>
      <c r="F343" s="73"/>
      <c r="G343" s="73"/>
      <c r="H343" s="73"/>
      <c r="I343" s="73"/>
      <c r="J343" s="73"/>
      <c r="K343" s="73"/>
      <c r="L343" s="73"/>
      <c r="M343" s="73"/>
    </row>
    <row r="344" spans="1:13" x14ac:dyDescent="0.25">
      <c r="A344" s="73"/>
      <c r="B344" s="73"/>
      <c r="C344" s="73"/>
      <c r="D344" s="73"/>
      <c r="E344" s="73"/>
      <c r="F344" s="73"/>
      <c r="G344" s="73"/>
      <c r="H344" s="73"/>
      <c r="I344" s="73"/>
      <c r="J344" s="73"/>
      <c r="K344" s="73"/>
      <c r="L344" s="73"/>
      <c r="M344" s="73"/>
    </row>
    <row r="345" spans="1:13" x14ac:dyDescent="0.25">
      <c r="A345" s="73"/>
      <c r="B345" s="73"/>
      <c r="C345" s="73"/>
      <c r="D345" s="73"/>
      <c r="E345" s="73"/>
      <c r="F345" s="73"/>
      <c r="G345" s="73"/>
      <c r="H345" s="73"/>
      <c r="I345" s="73"/>
      <c r="J345" s="73"/>
      <c r="K345" s="73"/>
      <c r="L345" s="73"/>
      <c r="M345" s="73"/>
    </row>
    <row r="346" spans="1:13" x14ac:dyDescent="0.25">
      <c r="A346" s="73"/>
      <c r="B346" s="73"/>
      <c r="C346" s="73"/>
      <c r="D346" s="73"/>
      <c r="E346" s="73"/>
      <c r="F346" s="73"/>
      <c r="G346" s="73"/>
      <c r="H346" s="73"/>
      <c r="I346" s="73"/>
      <c r="J346" s="73"/>
      <c r="K346" s="73"/>
      <c r="L346" s="73"/>
      <c r="M346" s="73"/>
    </row>
    <row r="347" spans="1:13" x14ac:dyDescent="0.25">
      <c r="A347" s="73"/>
      <c r="B347" s="73"/>
      <c r="C347" s="73"/>
      <c r="D347" s="73"/>
      <c r="E347" s="73"/>
      <c r="F347" s="73"/>
      <c r="G347" s="73"/>
      <c r="H347" s="73"/>
      <c r="I347" s="73"/>
      <c r="J347" s="73"/>
      <c r="K347" s="73"/>
      <c r="L347" s="73"/>
      <c r="M347" s="73"/>
    </row>
    <row r="348" spans="1:13" x14ac:dyDescent="0.25">
      <c r="A348" s="73"/>
      <c r="B348" s="73"/>
      <c r="C348" s="73"/>
      <c r="D348" s="73"/>
      <c r="E348" s="73"/>
      <c r="F348" s="73"/>
      <c r="G348" s="73"/>
      <c r="H348" s="73"/>
      <c r="I348" s="73"/>
      <c r="J348" s="73"/>
      <c r="K348" s="73"/>
      <c r="L348" s="73"/>
      <c r="M348" s="73"/>
    </row>
    <row r="349" spans="1:13" x14ac:dyDescent="0.25">
      <c r="A349" s="73"/>
      <c r="B349" s="73"/>
      <c r="C349" s="73"/>
      <c r="D349" s="73"/>
      <c r="E349" s="73"/>
      <c r="F349" s="73"/>
      <c r="G349" s="73"/>
      <c r="H349" s="73"/>
      <c r="I349" s="73"/>
      <c r="J349" s="73"/>
      <c r="K349" s="73"/>
      <c r="L349" s="73"/>
      <c r="M349" s="73"/>
    </row>
    <row r="350" spans="1:13" x14ac:dyDescent="0.25">
      <c r="A350" s="73"/>
      <c r="B350" s="73"/>
      <c r="C350" s="73"/>
      <c r="D350" s="73"/>
      <c r="E350" s="73"/>
      <c r="F350" s="73"/>
      <c r="G350" s="73"/>
      <c r="H350" s="73"/>
      <c r="I350" s="73"/>
      <c r="J350" s="73"/>
      <c r="K350" s="73"/>
      <c r="L350" s="73"/>
      <c r="M350" s="73"/>
    </row>
    <row r="351" spans="1:13" x14ac:dyDescent="0.25">
      <c r="A351" s="73"/>
      <c r="B351" s="73"/>
      <c r="C351" s="73"/>
      <c r="D351" s="73"/>
      <c r="E351" s="73"/>
      <c r="F351" s="73"/>
      <c r="G351" s="73"/>
      <c r="H351" s="73"/>
      <c r="I351" s="73"/>
      <c r="J351" s="73"/>
      <c r="K351" s="73"/>
      <c r="L351" s="73"/>
      <c r="M351" s="73"/>
    </row>
    <row r="352" spans="1:13" x14ac:dyDescent="0.25">
      <c r="A352" s="73"/>
      <c r="B352" s="73"/>
      <c r="C352" s="73"/>
      <c r="D352" s="73"/>
      <c r="E352" s="73"/>
      <c r="F352" s="73"/>
      <c r="G352" s="73"/>
      <c r="H352" s="73"/>
      <c r="I352" s="73"/>
      <c r="J352" s="73"/>
      <c r="K352" s="73"/>
      <c r="L352" s="73"/>
      <c r="M352" s="73"/>
    </row>
    <row r="353" spans="1:13" x14ac:dyDescent="0.25">
      <c r="A353" s="73"/>
      <c r="B353" s="73"/>
      <c r="C353" s="73"/>
      <c r="D353" s="73"/>
      <c r="E353" s="73"/>
      <c r="F353" s="73"/>
      <c r="G353" s="73"/>
      <c r="H353" s="73"/>
      <c r="I353" s="73"/>
      <c r="J353" s="73"/>
      <c r="K353" s="73"/>
      <c r="L353" s="73"/>
      <c r="M353" s="73"/>
    </row>
    <row r="354" spans="1:13" x14ac:dyDescent="0.25">
      <c r="A354" s="73"/>
      <c r="B354" s="73"/>
      <c r="C354" s="73"/>
      <c r="D354" s="73"/>
      <c r="E354" s="73"/>
      <c r="F354" s="73"/>
      <c r="G354" s="73"/>
      <c r="H354" s="73"/>
      <c r="I354" s="73"/>
      <c r="J354" s="73"/>
      <c r="K354" s="73"/>
      <c r="L354" s="73"/>
      <c r="M354" s="73"/>
    </row>
    <row r="355" spans="1:13" x14ac:dyDescent="0.25">
      <c r="A355" s="73"/>
      <c r="B355" s="73"/>
      <c r="C355" s="73"/>
      <c r="D355" s="73"/>
      <c r="E355" s="73"/>
      <c r="F355" s="73"/>
      <c r="G355" s="73"/>
      <c r="H355" s="73"/>
      <c r="I355" s="73"/>
      <c r="J355" s="73"/>
      <c r="K355" s="73"/>
      <c r="L355" s="73"/>
      <c r="M355" s="73"/>
    </row>
    <row r="356" spans="1:13" x14ac:dyDescent="0.25">
      <c r="A356" s="73"/>
      <c r="B356" s="73"/>
      <c r="C356" s="73"/>
      <c r="D356" s="73"/>
      <c r="E356" s="73"/>
      <c r="F356" s="73"/>
      <c r="G356" s="73"/>
      <c r="H356" s="73"/>
      <c r="I356" s="73"/>
      <c r="J356" s="73"/>
      <c r="K356" s="73"/>
      <c r="L356" s="73"/>
      <c r="M356" s="73"/>
    </row>
    <row r="357" spans="1:13" x14ac:dyDescent="0.25">
      <c r="A357" s="73"/>
      <c r="B357" s="73"/>
      <c r="C357" s="73"/>
      <c r="D357" s="73"/>
      <c r="E357" s="73"/>
      <c r="F357" s="73"/>
      <c r="G357" s="73"/>
      <c r="H357" s="73"/>
      <c r="I357" s="73"/>
      <c r="J357" s="73"/>
      <c r="K357" s="73"/>
      <c r="L357" s="73"/>
      <c r="M357" s="73"/>
    </row>
    <row r="358" spans="1:13" x14ac:dyDescent="0.25">
      <c r="A358" s="73"/>
      <c r="B358" s="73"/>
      <c r="C358" s="73"/>
      <c r="D358" s="73"/>
      <c r="E358" s="73"/>
      <c r="F358" s="73"/>
      <c r="G358" s="73"/>
      <c r="H358" s="73"/>
      <c r="I358" s="73"/>
      <c r="J358" s="73"/>
      <c r="K358" s="73"/>
      <c r="L358" s="73"/>
      <c r="M358" s="73"/>
    </row>
    <row r="359" spans="1:13" x14ac:dyDescent="0.25">
      <c r="A359" s="73"/>
      <c r="B359" s="73"/>
      <c r="C359" s="73"/>
      <c r="D359" s="73"/>
      <c r="E359" s="73"/>
      <c r="F359" s="73"/>
      <c r="G359" s="73"/>
      <c r="H359" s="73"/>
      <c r="I359" s="73"/>
      <c r="J359" s="73"/>
      <c r="K359" s="73"/>
      <c r="L359" s="73"/>
      <c r="M359" s="73"/>
    </row>
    <row r="360" spans="1:13" x14ac:dyDescent="0.25">
      <c r="A360" s="73"/>
      <c r="B360" s="73"/>
      <c r="C360" s="73"/>
      <c r="D360" s="73"/>
      <c r="E360" s="73"/>
      <c r="F360" s="73"/>
      <c r="G360" s="73"/>
      <c r="H360" s="73"/>
      <c r="I360" s="73"/>
      <c r="J360" s="73"/>
      <c r="K360" s="73"/>
      <c r="L360" s="73"/>
      <c r="M360" s="73"/>
    </row>
    <row r="361" spans="1:13" x14ac:dyDescent="0.25">
      <c r="A361" s="73"/>
      <c r="B361" s="73"/>
      <c r="C361" s="73"/>
      <c r="D361" s="73"/>
      <c r="E361" s="73"/>
      <c r="F361" s="73"/>
      <c r="G361" s="73"/>
      <c r="H361" s="73"/>
      <c r="I361" s="73"/>
      <c r="J361" s="73"/>
      <c r="K361" s="73"/>
      <c r="L361" s="73"/>
      <c r="M361" s="73"/>
    </row>
    <row r="362" spans="1:13" x14ac:dyDescent="0.25">
      <c r="A362" s="73"/>
      <c r="B362" s="73"/>
      <c r="C362" s="73"/>
      <c r="D362" s="73"/>
      <c r="E362" s="73"/>
      <c r="F362" s="73"/>
      <c r="G362" s="73"/>
      <c r="H362" s="73"/>
      <c r="I362" s="73"/>
      <c r="J362" s="73"/>
      <c r="K362" s="73"/>
      <c r="L362" s="73"/>
      <c r="M362" s="73"/>
    </row>
    <row r="363" spans="1:13" x14ac:dyDescent="0.25">
      <c r="A363" s="73"/>
      <c r="B363" s="73"/>
      <c r="C363" s="73"/>
      <c r="D363" s="73"/>
      <c r="E363" s="73"/>
      <c r="F363" s="73"/>
      <c r="G363" s="73"/>
      <c r="H363" s="73"/>
      <c r="I363" s="73"/>
      <c r="J363" s="73"/>
      <c r="K363" s="73"/>
      <c r="L363" s="73"/>
      <c r="M363" s="73"/>
    </row>
    <row r="364" spans="1:13" x14ac:dyDescent="0.25">
      <c r="A364" s="73"/>
      <c r="B364" s="73"/>
      <c r="C364" s="73"/>
      <c r="D364" s="73"/>
      <c r="E364" s="73"/>
      <c r="F364" s="73"/>
      <c r="G364" s="73"/>
      <c r="H364" s="73"/>
      <c r="I364" s="73"/>
      <c r="J364" s="73"/>
      <c r="K364" s="73"/>
      <c r="L364" s="73"/>
      <c r="M364" s="73"/>
    </row>
    <row r="365" spans="1:13" x14ac:dyDescent="0.25">
      <c r="A365" s="73"/>
      <c r="B365" s="73"/>
      <c r="C365" s="73"/>
      <c r="D365" s="73"/>
      <c r="E365" s="73"/>
      <c r="F365" s="73"/>
      <c r="G365" s="73"/>
      <c r="H365" s="73"/>
      <c r="I365" s="73"/>
      <c r="J365" s="73"/>
      <c r="K365" s="73"/>
      <c r="L365" s="73"/>
      <c r="M365" s="73"/>
    </row>
    <row r="366" spans="1:13" x14ac:dyDescent="0.25">
      <c r="A366" s="73"/>
      <c r="B366" s="73"/>
      <c r="C366" s="73"/>
      <c r="D366" s="73"/>
      <c r="E366" s="73"/>
      <c r="F366" s="73"/>
      <c r="G366" s="73"/>
      <c r="H366" s="73"/>
      <c r="I366" s="73"/>
      <c r="J366" s="73"/>
      <c r="K366" s="73"/>
      <c r="L366" s="73"/>
      <c r="M366" s="73"/>
    </row>
    <row r="367" spans="1:13" x14ac:dyDescent="0.25">
      <c r="A367" s="73"/>
      <c r="B367" s="73"/>
      <c r="C367" s="73"/>
      <c r="D367" s="73"/>
      <c r="E367" s="73"/>
      <c r="F367" s="73"/>
      <c r="G367" s="73"/>
      <c r="H367" s="73"/>
      <c r="I367" s="73"/>
      <c r="J367" s="73"/>
      <c r="K367" s="73"/>
      <c r="L367" s="73"/>
      <c r="M367" s="73"/>
    </row>
    <row r="368" spans="1:13" x14ac:dyDescent="0.25">
      <c r="A368" s="73"/>
      <c r="B368" s="73"/>
      <c r="C368" s="73"/>
      <c r="D368" s="73"/>
      <c r="E368" s="73"/>
      <c r="F368" s="73"/>
      <c r="G368" s="73"/>
      <c r="H368" s="73"/>
      <c r="I368" s="73"/>
      <c r="J368" s="73"/>
      <c r="K368" s="73"/>
      <c r="L368" s="73"/>
      <c r="M368" s="73"/>
    </row>
    <row r="369" spans="1:13" x14ac:dyDescent="0.25">
      <c r="A369" s="73"/>
      <c r="B369" s="73"/>
      <c r="C369" s="73"/>
      <c r="D369" s="73"/>
      <c r="E369" s="73"/>
      <c r="F369" s="73"/>
      <c r="G369" s="73"/>
      <c r="H369" s="73"/>
      <c r="I369" s="73"/>
      <c r="J369" s="73"/>
      <c r="K369" s="73"/>
      <c r="L369" s="73"/>
      <c r="M369" s="73"/>
    </row>
    <row r="370" spans="1:13" x14ac:dyDescent="0.25">
      <c r="A370" s="73"/>
      <c r="B370" s="73"/>
      <c r="C370" s="73"/>
      <c r="D370" s="73"/>
      <c r="E370" s="73"/>
      <c r="F370" s="73"/>
      <c r="G370" s="73"/>
      <c r="H370" s="73"/>
      <c r="I370" s="73"/>
      <c r="J370" s="73"/>
      <c r="K370" s="73"/>
      <c r="L370" s="73"/>
      <c r="M370" s="73"/>
    </row>
    <row r="371" spans="1:13" x14ac:dyDescent="0.25">
      <c r="A371" s="73"/>
      <c r="B371" s="73"/>
      <c r="C371" s="73"/>
      <c r="D371" s="73"/>
      <c r="E371" s="73"/>
      <c r="F371" s="73"/>
      <c r="G371" s="73"/>
      <c r="H371" s="73"/>
      <c r="I371" s="73"/>
      <c r="J371" s="73"/>
      <c r="K371" s="73"/>
      <c r="L371" s="73"/>
      <c r="M371" s="73"/>
    </row>
    <row r="372" spans="1:13" x14ac:dyDescent="0.25">
      <c r="A372" s="73"/>
      <c r="B372" s="73"/>
      <c r="C372" s="73"/>
      <c r="D372" s="73"/>
      <c r="E372" s="73"/>
      <c r="F372" s="73"/>
      <c r="G372" s="73"/>
      <c r="H372" s="73"/>
      <c r="I372" s="73"/>
      <c r="J372" s="73"/>
      <c r="K372" s="73"/>
      <c r="L372" s="73"/>
      <c r="M372" s="73"/>
    </row>
    <row r="373" spans="1:13" x14ac:dyDescent="0.25">
      <c r="A373" s="73"/>
      <c r="B373" s="73"/>
      <c r="C373" s="73"/>
      <c r="D373" s="73"/>
      <c r="E373" s="73"/>
      <c r="F373" s="73"/>
      <c r="G373" s="73"/>
      <c r="H373" s="73"/>
      <c r="I373" s="73"/>
      <c r="J373" s="73"/>
      <c r="K373" s="73"/>
      <c r="L373" s="73"/>
      <c r="M373" s="73"/>
    </row>
    <row r="374" spans="1:13" x14ac:dyDescent="0.25">
      <c r="A374" s="73"/>
      <c r="B374" s="73"/>
      <c r="C374" s="73"/>
      <c r="D374" s="73"/>
      <c r="E374" s="73"/>
      <c r="F374" s="73"/>
      <c r="G374" s="73"/>
      <c r="H374" s="73"/>
      <c r="I374" s="73"/>
      <c r="J374" s="73"/>
      <c r="K374" s="73"/>
      <c r="L374" s="73"/>
      <c r="M374" s="73"/>
    </row>
    <row r="375" spans="1:13" x14ac:dyDescent="0.25">
      <c r="A375" s="73"/>
      <c r="B375" s="73"/>
      <c r="C375" s="73"/>
      <c r="D375" s="73"/>
      <c r="E375" s="73"/>
      <c r="F375" s="73"/>
      <c r="G375" s="73"/>
      <c r="H375" s="73"/>
      <c r="I375" s="73"/>
      <c r="J375" s="73"/>
      <c r="K375" s="73"/>
      <c r="L375" s="73"/>
      <c r="M375" s="73"/>
    </row>
    <row r="376" spans="1:13" x14ac:dyDescent="0.25">
      <c r="A376" s="73"/>
      <c r="B376" s="73"/>
      <c r="C376" s="73"/>
      <c r="D376" s="73"/>
      <c r="E376" s="73"/>
      <c r="F376" s="73"/>
      <c r="G376" s="73"/>
      <c r="H376" s="73"/>
      <c r="I376" s="73"/>
      <c r="J376" s="73"/>
      <c r="K376" s="73"/>
      <c r="L376" s="73"/>
      <c r="M376" s="73"/>
    </row>
    <row r="377" spans="1:13" x14ac:dyDescent="0.25">
      <c r="A377" s="73"/>
      <c r="B377" s="73"/>
      <c r="C377" s="73"/>
      <c r="D377" s="73"/>
      <c r="E377" s="73"/>
      <c r="F377" s="73"/>
      <c r="G377" s="73"/>
      <c r="H377" s="73"/>
      <c r="I377" s="73"/>
      <c r="J377" s="73"/>
      <c r="K377" s="73"/>
      <c r="L377" s="73"/>
      <c r="M377" s="73"/>
    </row>
    <row r="378" spans="1:13" x14ac:dyDescent="0.25">
      <c r="A378" s="73"/>
      <c r="B378" s="73"/>
      <c r="C378" s="73"/>
      <c r="D378" s="73"/>
      <c r="E378" s="73"/>
      <c r="F378" s="73"/>
      <c r="G378" s="73"/>
      <c r="H378" s="73"/>
      <c r="I378" s="73"/>
      <c r="J378" s="73"/>
      <c r="K378" s="73"/>
      <c r="L378" s="73"/>
      <c r="M378" s="73"/>
    </row>
    <row r="379" spans="1:13" x14ac:dyDescent="0.25">
      <c r="A379" s="73"/>
      <c r="B379" s="73"/>
      <c r="C379" s="73"/>
      <c r="D379" s="73"/>
      <c r="E379" s="73"/>
      <c r="F379" s="73"/>
      <c r="G379" s="73"/>
      <c r="H379" s="73"/>
      <c r="I379" s="73"/>
      <c r="J379" s="73"/>
      <c r="K379" s="73"/>
      <c r="L379" s="73"/>
      <c r="M379" s="73"/>
    </row>
    <row r="380" spans="1:13" x14ac:dyDescent="0.25">
      <c r="A380" s="73"/>
      <c r="B380" s="73"/>
      <c r="C380" s="73"/>
      <c r="D380" s="73"/>
      <c r="E380" s="73"/>
      <c r="F380" s="73"/>
      <c r="G380" s="73"/>
      <c r="H380" s="73"/>
      <c r="I380" s="73"/>
      <c r="J380" s="73"/>
      <c r="K380" s="73"/>
      <c r="L380" s="73"/>
      <c r="M380" s="73"/>
    </row>
    <row r="381" spans="1:13" x14ac:dyDescent="0.25">
      <c r="A381" s="73"/>
      <c r="B381" s="73"/>
      <c r="C381" s="73"/>
      <c r="D381" s="73"/>
      <c r="E381" s="73"/>
      <c r="F381" s="73"/>
      <c r="G381" s="73"/>
      <c r="H381" s="73"/>
      <c r="I381" s="73"/>
      <c r="J381" s="73"/>
      <c r="K381" s="73"/>
      <c r="L381" s="73"/>
      <c r="M381" s="73"/>
    </row>
    <row r="382" spans="1:13" x14ac:dyDescent="0.25">
      <c r="A382" s="73"/>
      <c r="B382" s="73"/>
      <c r="C382" s="73"/>
      <c r="D382" s="73"/>
      <c r="E382" s="73"/>
      <c r="F382" s="73"/>
      <c r="G382" s="73"/>
      <c r="H382" s="73"/>
      <c r="I382" s="73"/>
      <c r="J382" s="73"/>
      <c r="K382" s="73"/>
      <c r="L382" s="73"/>
      <c r="M382" s="73"/>
    </row>
    <row r="383" spans="1:13" x14ac:dyDescent="0.25">
      <c r="A383" s="73"/>
      <c r="B383" s="73"/>
      <c r="C383" s="73"/>
      <c r="D383" s="73"/>
      <c r="E383" s="73"/>
      <c r="F383" s="73"/>
      <c r="G383" s="73"/>
      <c r="H383" s="73"/>
      <c r="I383" s="73"/>
      <c r="J383" s="73"/>
      <c r="K383" s="73"/>
      <c r="L383" s="73"/>
      <c r="M383" s="73"/>
    </row>
    <row r="384" spans="1:13" x14ac:dyDescent="0.25">
      <c r="A384" s="73"/>
      <c r="B384" s="73"/>
      <c r="C384" s="73"/>
      <c r="D384" s="73"/>
      <c r="E384" s="73"/>
      <c r="F384" s="73"/>
      <c r="G384" s="73"/>
      <c r="H384" s="73"/>
      <c r="I384" s="73"/>
      <c r="J384" s="73"/>
      <c r="K384" s="73"/>
      <c r="L384" s="73"/>
      <c r="M384" s="73"/>
    </row>
    <row r="385" spans="1:13" x14ac:dyDescent="0.25">
      <c r="A385" s="73"/>
      <c r="B385" s="73"/>
      <c r="C385" s="73"/>
      <c r="D385" s="73"/>
      <c r="E385" s="73"/>
      <c r="F385" s="73"/>
      <c r="G385" s="73"/>
      <c r="H385" s="73"/>
      <c r="I385" s="73"/>
      <c r="J385" s="73"/>
      <c r="K385" s="73"/>
      <c r="L385" s="73"/>
      <c r="M385" s="73"/>
    </row>
    <row r="386" spans="1:13" x14ac:dyDescent="0.25">
      <c r="A386" s="73"/>
      <c r="B386" s="73"/>
      <c r="C386" s="73"/>
      <c r="D386" s="73"/>
      <c r="E386" s="73"/>
      <c r="F386" s="73"/>
      <c r="G386" s="73"/>
      <c r="H386" s="73"/>
      <c r="I386" s="73"/>
      <c r="J386" s="73"/>
      <c r="K386" s="73"/>
      <c r="L386" s="73"/>
      <c r="M386" s="73"/>
    </row>
    <row r="387" spans="1:13" x14ac:dyDescent="0.25">
      <c r="A387" s="73"/>
      <c r="B387" s="73"/>
      <c r="C387" s="73"/>
      <c r="D387" s="73"/>
      <c r="E387" s="73"/>
      <c r="F387" s="73"/>
      <c r="G387" s="73"/>
      <c r="H387" s="73"/>
      <c r="I387" s="73"/>
      <c r="J387" s="73"/>
      <c r="K387" s="73"/>
      <c r="L387" s="73"/>
      <c r="M387" s="73"/>
    </row>
    <row r="388" spans="1:13" x14ac:dyDescent="0.25">
      <c r="A388" s="73"/>
      <c r="B388" s="73"/>
      <c r="C388" s="73"/>
      <c r="D388" s="73"/>
      <c r="E388" s="73"/>
      <c r="F388" s="73"/>
      <c r="G388" s="73"/>
      <c r="H388" s="73"/>
      <c r="I388" s="73"/>
      <c r="J388" s="73"/>
      <c r="K388" s="73"/>
      <c r="L388" s="73"/>
      <c r="M388" s="73"/>
    </row>
    <row r="389" spans="1:13" x14ac:dyDescent="0.25">
      <c r="A389" s="73"/>
      <c r="B389" s="73"/>
      <c r="C389" s="73"/>
      <c r="D389" s="73"/>
      <c r="E389" s="73"/>
      <c r="F389" s="73"/>
      <c r="G389" s="73"/>
      <c r="H389" s="73"/>
      <c r="I389" s="73"/>
      <c r="J389" s="73"/>
      <c r="K389" s="73"/>
      <c r="L389" s="73"/>
      <c r="M389" s="73"/>
    </row>
    <row r="390" spans="1:13" x14ac:dyDescent="0.25">
      <c r="A390" s="73"/>
      <c r="B390" s="73"/>
      <c r="C390" s="73"/>
      <c r="D390" s="73"/>
      <c r="E390" s="73"/>
      <c r="F390" s="73"/>
      <c r="G390" s="73"/>
      <c r="H390" s="73"/>
      <c r="I390" s="73"/>
      <c r="J390" s="73"/>
      <c r="K390" s="73"/>
      <c r="L390" s="73"/>
      <c r="M390" s="73"/>
    </row>
    <row r="391" spans="1:13" x14ac:dyDescent="0.25">
      <c r="A391" s="73"/>
      <c r="B391" s="73"/>
      <c r="C391" s="73"/>
      <c r="D391" s="73"/>
      <c r="E391" s="73"/>
      <c r="F391" s="73"/>
      <c r="G391" s="73"/>
      <c r="H391" s="73"/>
      <c r="I391" s="73"/>
      <c r="J391" s="73"/>
      <c r="K391" s="73"/>
      <c r="L391" s="73"/>
      <c r="M391" s="73"/>
    </row>
    <row r="392" spans="1:13" x14ac:dyDescent="0.25">
      <c r="A392" s="73"/>
      <c r="B392" s="73"/>
      <c r="C392" s="73"/>
      <c r="D392" s="73"/>
      <c r="E392" s="73"/>
      <c r="F392" s="73"/>
      <c r="G392" s="73"/>
      <c r="H392" s="73"/>
      <c r="I392" s="73"/>
      <c r="J392" s="73"/>
      <c r="K392" s="73"/>
      <c r="L392" s="73"/>
      <c r="M392" s="73"/>
    </row>
    <row r="393" spans="1:13" x14ac:dyDescent="0.25">
      <c r="A393" s="73"/>
      <c r="B393" s="73"/>
      <c r="C393" s="73"/>
      <c r="D393" s="73"/>
      <c r="E393" s="73"/>
      <c r="F393" s="73"/>
      <c r="G393" s="73"/>
      <c r="H393" s="73"/>
      <c r="I393" s="73"/>
      <c r="J393" s="73"/>
      <c r="K393" s="73"/>
      <c r="L393" s="73"/>
      <c r="M393" s="73"/>
    </row>
    <row r="394" spans="1:13" x14ac:dyDescent="0.25">
      <c r="A394" s="73"/>
      <c r="B394" s="73"/>
      <c r="C394" s="73"/>
      <c r="D394" s="73"/>
      <c r="E394" s="73"/>
      <c r="F394" s="73"/>
      <c r="G394" s="73"/>
      <c r="H394" s="73"/>
      <c r="I394" s="73"/>
      <c r="J394" s="73"/>
      <c r="K394" s="73"/>
      <c r="L394" s="73"/>
      <c r="M394" s="73"/>
    </row>
    <row r="395" spans="1:13" x14ac:dyDescent="0.25">
      <c r="A395" s="73"/>
      <c r="B395" s="73"/>
      <c r="C395" s="73"/>
      <c r="D395" s="73"/>
      <c r="E395" s="73"/>
      <c r="F395" s="73"/>
      <c r="G395" s="73"/>
      <c r="H395" s="73"/>
      <c r="I395" s="73"/>
      <c r="J395" s="73"/>
      <c r="K395" s="73"/>
      <c r="L395" s="73"/>
      <c r="M395" s="73"/>
    </row>
    <row r="396" spans="1:13" x14ac:dyDescent="0.25">
      <c r="A396" s="73"/>
      <c r="B396" s="73"/>
      <c r="C396" s="73"/>
      <c r="D396" s="73"/>
      <c r="E396" s="73"/>
      <c r="F396" s="73"/>
      <c r="G396" s="73"/>
      <c r="H396" s="73"/>
      <c r="I396" s="73"/>
      <c r="J396" s="73"/>
      <c r="K396" s="73"/>
      <c r="L396" s="73"/>
      <c r="M396" s="73"/>
    </row>
    <row r="397" spans="1:13" x14ac:dyDescent="0.25">
      <c r="A397" s="73"/>
      <c r="B397" s="73"/>
      <c r="C397" s="73"/>
      <c r="D397" s="73"/>
      <c r="E397" s="73"/>
      <c r="F397" s="73"/>
      <c r="G397" s="73"/>
      <c r="H397" s="73"/>
      <c r="I397" s="73"/>
      <c r="J397" s="73"/>
      <c r="K397" s="73"/>
      <c r="L397" s="73"/>
      <c r="M397" s="73"/>
    </row>
    <row r="398" spans="1:13" x14ac:dyDescent="0.25">
      <c r="A398" s="73"/>
      <c r="B398" s="73"/>
      <c r="C398" s="73"/>
      <c r="D398" s="73"/>
      <c r="E398" s="73"/>
      <c r="F398" s="73"/>
      <c r="G398" s="73"/>
      <c r="H398" s="73"/>
      <c r="I398" s="73"/>
      <c r="J398" s="73"/>
      <c r="K398" s="73"/>
      <c r="L398" s="73"/>
      <c r="M398" s="73"/>
    </row>
    <row r="399" spans="1:13" x14ac:dyDescent="0.25">
      <c r="A399" s="73"/>
      <c r="B399" s="73"/>
      <c r="C399" s="73"/>
      <c r="D399" s="73"/>
      <c r="E399" s="73"/>
      <c r="F399" s="73"/>
      <c r="G399" s="73"/>
      <c r="H399" s="73"/>
      <c r="I399" s="73"/>
      <c r="J399" s="73"/>
      <c r="K399" s="73"/>
      <c r="L399" s="73"/>
      <c r="M399" s="73"/>
    </row>
    <row r="400" spans="1:13" x14ac:dyDescent="0.25">
      <c r="A400" s="73"/>
      <c r="B400" s="73"/>
      <c r="C400" s="73"/>
      <c r="D400" s="73"/>
      <c r="E400" s="73"/>
      <c r="F400" s="73"/>
      <c r="G400" s="73"/>
      <c r="H400" s="73"/>
      <c r="I400" s="73"/>
      <c r="J400" s="73"/>
      <c r="K400" s="73"/>
      <c r="L400" s="73"/>
      <c r="M400" s="73"/>
    </row>
    <row r="401" spans="1:13" x14ac:dyDescent="0.25">
      <c r="A401" s="73"/>
      <c r="B401" s="73"/>
      <c r="C401" s="73"/>
      <c r="D401" s="73"/>
      <c r="E401" s="73"/>
      <c r="F401" s="73"/>
      <c r="G401" s="73"/>
      <c r="H401" s="73"/>
      <c r="I401" s="73"/>
      <c r="J401" s="73"/>
      <c r="K401" s="73"/>
      <c r="L401" s="73"/>
      <c r="M401" s="73"/>
    </row>
    <row r="402" spans="1:13" x14ac:dyDescent="0.25">
      <c r="A402" s="73"/>
      <c r="B402" s="73"/>
      <c r="C402" s="73"/>
      <c r="D402" s="73"/>
      <c r="E402" s="73"/>
      <c r="F402" s="73"/>
      <c r="G402" s="73"/>
      <c r="H402" s="73"/>
      <c r="I402" s="73"/>
      <c r="J402" s="73"/>
      <c r="K402" s="73"/>
      <c r="L402" s="73"/>
      <c r="M402" s="73"/>
    </row>
    <row r="403" spans="1:13" x14ac:dyDescent="0.25">
      <c r="A403" s="73"/>
      <c r="B403" s="73"/>
      <c r="C403" s="73"/>
      <c r="D403" s="73"/>
      <c r="E403" s="73"/>
      <c r="F403" s="73"/>
      <c r="G403" s="73"/>
      <c r="H403" s="73"/>
      <c r="I403" s="73"/>
      <c r="J403" s="73"/>
      <c r="K403" s="73"/>
      <c r="L403" s="73"/>
      <c r="M403" s="73"/>
    </row>
    <row r="404" spans="1:13" x14ac:dyDescent="0.25">
      <c r="A404" s="73"/>
      <c r="B404" s="73"/>
      <c r="C404" s="73"/>
      <c r="D404" s="73"/>
      <c r="E404" s="73"/>
      <c r="F404" s="73"/>
      <c r="G404" s="73"/>
      <c r="H404" s="73"/>
      <c r="I404" s="73"/>
      <c r="J404" s="73"/>
      <c r="K404" s="73"/>
      <c r="L404" s="73"/>
      <c r="M404" s="73"/>
    </row>
    <row r="405" spans="1:13" x14ac:dyDescent="0.25">
      <c r="A405" s="73"/>
      <c r="B405" s="73"/>
      <c r="C405" s="73"/>
      <c r="D405" s="73"/>
      <c r="E405" s="73"/>
      <c r="F405" s="73"/>
      <c r="G405" s="73"/>
      <c r="H405" s="73"/>
      <c r="I405" s="73"/>
      <c r="J405" s="73"/>
      <c r="K405" s="73"/>
      <c r="L405" s="73"/>
      <c r="M405" s="73"/>
    </row>
    <row r="406" spans="1:13" x14ac:dyDescent="0.25">
      <c r="A406" s="73"/>
      <c r="B406" s="73"/>
      <c r="C406" s="73"/>
      <c r="D406" s="73"/>
      <c r="E406" s="73"/>
      <c r="F406" s="73"/>
      <c r="G406" s="73"/>
      <c r="H406" s="73"/>
      <c r="I406" s="73"/>
      <c r="J406" s="73"/>
      <c r="K406" s="73"/>
      <c r="L406" s="73"/>
      <c r="M406" s="73"/>
    </row>
    <row r="407" spans="1:13" x14ac:dyDescent="0.25">
      <c r="A407" s="73"/>
      <c r="B407" s="73"/>
      <c r="C407" s="73"/>
      <c r="D407" s="73"/>
      <c r="E407" s="73"/>
      <c r="F407" s="73"/>
      <c r="G407" s="73"/>
      <c r="H407" s="73"/>
      <c r="I407" s="73"/>
      <c r="J407" s="73"/>
      <c r="K407" s="73"/>
      <c r="L407" s="73"/>
      <c r="M407" s="73"/>
    </row>
    <row r="408" spans="1:13" x14ac:dyDescent="0.25">
      <c r="A408" s="73"/>
      <c r="B408" s="73"/>
      <c r="C408" s="73"/>
      <c r="D408" s="73"/>
      <c r="E408" s="73"/>
      <c r="F408" s="73"/>
      <c r="G408" s="73"/>
      <c r="H408" s="73"/>
      <c r="I408" s="73"/>
      <c r="J408" s="73"/>
      <c r="K408" s="73"/>
      <c r="L408" s="73"/>
      <c r="M408" s="73"/>
    </row>
    <row r="409" spans="1:13" x14ac:dyDescent="0.25">
      <c r="A409" s="73"/>
      <c r="B409" s="73"/>
      <c r="C409" s="73"/>
      <c r="D409" s="73"/>
      <c r="E409" s="73"/>
      <c r="F409" s="73"/>
      <c r="G409" s="73"/>
      <c r="H409" s="73"/>
      <c r="I409" s="73"/>
      <c r="J409" s="73"/>
      <c r="K409" s="73"/>
      <c r="L409" s="73"/>
      <c r="M409" s="73"/>
    </row>
    <row r="410" spans="1:13" x14ac:dyDescent="0.25">
      <c r="A410" s="73"/>
      <c r="B410" s="73"/>
      <c r="C410" s="73"/>
      <c r="D410" s="73"/>
      <c r="E410" s="73"/>
      <c r="F410" s="73"/>
      <c r="G410" s="73"/>
      <c r="H410" s="73"/>
      <c r="I410" s="73"/>
      <c r="J410" s="73"/>
      <c r="K410" s="73"/>
      <c r="L410" s="73"/>
      <c r="M410" s="73"/>
    </row>
    <row r="411" spans="1:13" x14ac:dyDescent="0.25">
      <c r="A411" s="73"/>
      <c r="B411" s="73"/>
      <c r="C411" s="73"/>
      <c r="D411" s="73"/>
      <c r="E411" s="73"/>
      <c r="F411" s="73"/>
      <c r="G411" s="73"/>
      <c r="H411" s="73"/>
      <c r="I411" s="73"/>
      <c r="J411" s="73"/>
      <c r="K411" s="73"/>
      <c r="L411" s="73"/>
      <c r="M411" s="73"/>
    </row>
    <row r="412" spans="1:13" x14ac:dyDescent="0.25">
      <c r="A412" s="73"/>
      <c r="B412" s="73"/>
      <c r="C412" s="73"/>
      <c r="D412" s="73"/>
      <c r="E412" s="73"/>
      <c r="F412" s="73"/>
      <c r="G412" s="73"/>
      <c r="H412" s="73"/>
      <c r="I412" s="73"/>
      <c r="J412" s="73"/>
      <c r="K412" s="73"/>
      <c r="L412" s="73"/>
      <c r="M412" s="73"/>
    </row>
    <row r="413" spans="1:13" x14ac:dyDescent="0.25">
      <c r="A413" s="73"/>
      <c r="B413" s="73"/>
      <c r="C413" s="73"/>
      <c r="D413" s="73"/>
      <c r="E413" s="73"/>
      <c r="F413" s="73"/>
      <c r="G413" s="73"/>
      <c r="H413" s="73"/>
      <c r="I413" s="73"/>
      <c r="J413" s="73"/>
      <c r="K413" s="73"/>
      <c r="L413" s="73"/>
      <c r="M413" s="73"/>
    </row>
    <row r="414" spans="1:13" x14ac:dyDescent="0.25">
      <c r="A414" s="73"/>
      <c r="B414" s="73"/>
      <c r="C414" s="73"/>
      <c r="D414" s="73"/>
      <c r="E414" s="73"/>
      <c r="F414" s="73"/>
      <c r="G414" s="73"/>
      <c r="H414" s="73"/>
      <c r="I414" s="73"/>
      <c r="J414" s="73"/>
      <c r="K414" s="73"/>
      <c r="L414" s="73"/>
      <c r="M414" s="73"/>
    </row>
    <row r="415" spans="1:13" x14ac:dyDescent="0.25">
      <c r="A415" s="73"/>
      <c r="B415" s="73"/>
      <c r="C415" s="73"/>
      <c r="D415" s="73"/>
      <c r="E415" s="73"/>
      <c r="F415" s="73"/>
      <c r="G415" s="73"/>
      <c r="H415" s="73"/>
      <c r="I415" s="73"/>
      <c r="J415" s="73"/>
      <c r="K415" s="73"/>
      <c r="L415" s="73"/>
      <c r="M415" s="73"/>
    </row>
    <row r="416" spans="1:13" x14ac:dyDescent="0.25">
      <c r="A416" s="73"/>
      <c r="B416" s="73"/>
      <c r="C416" s="73"/>
      <c r="D416" s="73"/>
      <c r="E416" s="73"/>
      <c r="F416" s="73"/>
      <c r="G416" s="73"/>
      <c r="H416" s="73"/>
      <c r="I416" s="73"/>
      <c r="J416" s="73"/>
      <c r="K416" s="73"/>
      <c r="L416" s="73"/>
      <c r="M416" s="73"/>
    </row>
    <row r="417" spans="1:13" x14ac:dyDescent="0.25">
      <c r="A417" s="73"/>
      <c r="B417" s="73"/>
      <c r="C417" s="73"/>
      <c r="D417" s="73"/>
      <c r="E417" s="73"/>
      <c r="F417" s="73"/>
      <c r="G417" s="73"/>
      <c r="H417" s="73"/>
      <c r="I417" s="73"/>
      <c r="J417" s="73"/>
      <c r="K417" s="73"/>
      <c r="L417" s="73"/>
      <c r="M417" s="73"/>
    </row>
    <row r="418" spans="1:13" x14ac:dyDescent="0.25">
      <c r="A418" s="73"/>
      <c r="B418" s="73"/>
      <c r="C418" s="73"/>
      <c r="D418" s="73"/>
      <c r="E418" s="73"/>
      <c r="F418" s="73"/>
      <c r="G418" s="73"/>
      <c r="H418" s="73"/>
      <c r="I418" s="73"/>
      <c r="J418" s="73"/>
      <c r="K418" s="73"/>
      <c r="L418" s="73"/>
      <c r="M418" s="73"/>
    </row>
    <row r="419" spans="1:13" x14ac:dyDescent="0.25">
      <c r="A419" s="73"/>
      <c r="B419" s="73"/>
      <c r="C419" s="73"/>
      <c r="D419" s="73"/>
      <c r="E419" s="73"/>
      <c r="F419" s="73"/>
      <c r="G419" s="73"/>
      <c r="H419" s="73"/>
      <c r="I419" s="73"/>
      <c r="J419" s="73"/>
      <c r="K419" s="73"/>
      <c r="L419" s="73"/>
      <c r="M419" s="73"/>
    </row>
    <row r="420" spans="1:13" x14ac:dyDescent="0.25">
      <c r="A420" s="73"/>
      <c r="B420" s="73"/>
      <c r="C420" s="73"/>
      <c r="D420" s="73"/>
      <c r="E420" s="73"/>
      <c r="F420" s="73"/>
      <c r="G420" s="73"/>
      <c r="H420" s="73"/>
      <c r="I420" s="73"/>
      <c r="J420" s="73"/>
      <c r="K420" s="73"/>
      <c r="L420" s="73"/>
      <c r="M420" s="73"/>
    </row>
    <row r="421" spans="1:13" x14ac:dyDescent="0.25">
      <c r="A421" s="73"/>
      <c r="B421" s="73"/>
      <c r="C421" s="73"/>
      <c r="D421" s="73"/>
      <c r="E421" s="73"/>
      <c r="F421" s="73"/>
      <c r="G421" s="73"/>
      <c r="H421" s="73"/>
      <c r="I421" s="73"/>
      <c r="J421" s="73"/>
      <c r="K421" s="73"/>
      <c r="L421" s="73"/>
      <c r="M421" s="73"/>
    </row>
    <row r="422" spans="1:13" x14ac:dyDescent="0.25">
      <c r="A422" s="73"/>
      <c r="B422" s="73"/>
      <c r="C422" s="73"/>
      <c r="D422" s="73"/>
      <c r="E422" s="73"/>
      <c r="F422" s="73"/>
      <c r="G422" s="73"/>
      <c r="H422" s="73"/>
      <c r="I422" s="73"/>
      <c r="J422" s="73"/>
      <c r="K422" s="73"/>
      <c r="L422" s="73"/>
      <c r="M422" s="73"/>
    </row>
    <row r="423" spans="1:13" x14ac:dyDescent="0.25">
      <c r="A423" s="73"/>
      <c r="B423" s="73"/>
      <c r="C423" s="73"/>
      <c r="D423" s="73"/>
      <c r="E423" s="73"/>
      <c r="F423" s="73"/>
      <c r="G423" s="73"/>
      <c r="H423" s="73"/>
      <c r="I423" s="73"/>
      <c r="J423" s="73"/>
      <c r="K423" s="73"/>
      <c r="L423" s="73"/>
      <c r="M423" s="73"/>
    </row>
    <row r="424" spans="1:13" x14ac:dyDescent="0.25">
      <c r="A424" s="73"/>
      <c r="B424" s="73"/>
      <c r="C424" s="73"/>
      <c r="D424" s="73"/>
      <c r="E424" s="73"/>
      <c r="F424" s="73"/>
      <c r="G424" s="73"/>
      <c r="H424" s="73"/>
      <c r="I424" s="73"/>
      <c r="J424" s="73"/>
      <c r="K424" s="73"/>
      <c r="L424" s="73"/>
      <c r="M424" s="73"/>
    </row>
    <row r="425" spans="1:13" x14ac:dyDescent="0.25">
      <c r="A425" s="73"/>
      <c r="B425" s="73"/>
      <c r="C425" s="73"/>
      <c r="D425" s="73"/>
      <c r="E425" s="73"/>
      <c r="F425" s="73"/>
      <c r="G425" s="73"/>
      <c r="H425" s="73"/>
      <c r="I425" s="73"/>
      <c r="J425" s="73"/>
      <c r="K425" s="73"/>
      <c r="L425" s="73"/>
      <c r="M425" s="73"/>
    </row>
    <row r="426" spans="1:13" x14ac:dyDescent="0.25">
      <c r="A426" s="73"/>
      <c r="B426" s="73"/>
      <c r="C426" s="73"/>
      <c r="D426" s="73"/>
      <c r="E426" s="73"/>
      <c r="F426" s="73"/>
      <c r="G426" s="73"/>
      <c r="H426" s="73"/>
      <c r="I426" s="73"/>
      <c r="J426" s="73"/>
      <c r="K426" s="73"/>
      <c r="L426" s="73"/>
      <c r="M426" s="73"/>
    </row>
    <row r="427" spans="1:13" x14ac:dyDescent="0.25">
      <c r="A427" s="73"/>
      <c r="B427" s="73"/>
      <c r="C427" s="73"/>
      <c r="D427" s="73"/>
      <c r="E427" s="73"/>
      <c r="F427" s="73"/>
      <c r="G427" s="73"/>
      <c r="H427" s="73"/>
      <c r="I427" s="73"/>
      <c r="J427" s="73"/>
      <c r="K427" s="73"/>
      <c r="L427" s="73"/>
      <c r="M427" s="73"/>
    </row>
    <row r="428" spans="1:13" x14ac:dyDescent="0.25">
      <c r="A428" s="73"/>
      <c r="B428" s="73"/>
      <c r="C428" s="73"/>
      <c r="D428" s="73"/>
      <c r="E428" s="73"/>
      <c r="F428" s="73"/>
      <c r="G428" s="73"/>
      <c r="H428" s="73"/>
      <c r="I428" s="73"/>
      <c r="J428" s="73"/>
      <c r="K428" s="73"/>
      <c r="L428" s="73"/>
      <c r="M428" s="73"/>
    </row>
    <row r="429" spans="1:13" x14ac:dyDescent="0.25">
      <c r="A429" s="73"/>
      <c r="B429" s="73"/>
      <c r="C429" s="73"/>
      <c r="D429" s="73"/>
      <c r="E429" s="73"/>
      <c r="F429" s="73"/>
      <c r="G429" s="73"/>
      <c r="H429" s="73"/>
      <c r="I429" s="73"/>
      <c r="J429" s="73"/>
      <c r="K429" s="73"/>
      <c r="L429" s="73"/>
      <c r="M429" s="73"/>
    </row>
    <row r="430" spans="1:13" x14ac:dyDescent="0.25">
      <c r="A430" s="73"/>
      <c r="B430" s="73"/>
      <c r="C430" s="73"/>
      <c r="D430" s="73"/>
      <c r="E430" s="73"/>
      <c r="F430" s="73"/>
      <c r="G430" s="73"/>
      <c r="H430" s="73"/>
      <c r="I430" s="73"/>
      <c r="J430" s="73"/>
      <c r="K430" s="73"/>
      <c r="L430" s="73"/>
      <c r="M430" s="73"/>
    </row>
    <row r="431" spans="1:13" x14ac:dyDescent="0.25">
      <c r="A431" s="73"/>
      <c r="B431" s="73"/>
      <c r="C431" s="73"/>
      <c r="D431" s="73"/>
      <c r="E431" s="73"/>
      <c r="F431" s="73"/>
      <c r="G431" s="73"/>
      <c r="H431" s="73"/>
      <c r="I431" s="73"/>
      <c r="J431" s="73"/>
      <c r="K431" s="73"/>
      <c r="L431" s="73"/>
      <c r="M431" s="73"/>
    </row>
    <row r="432" spans="1:13" x14ac:dyDescent="0.25">
      <c r="A432" s="73"/>
      <c r="B432" s="73"/>
      <c r="C432" s="73"/>
      <c r="D432" s="73"/>
      <c r="E432" s="73"/>
      <c r="F432" s="73"/>
      <c r="G432" s="73"/>
      <c r="H432" s="73"/>
      <c r="I432" s="73"/>
      <c r="J432" s="73"/>
      <c r="K432" s="73"/>
      <c r="L432" s="73"/>
      <c r="M432" s="73"/>
    </row>
    <row r="433" spans="1:13" x14ac:dyDescent="0.25">
      <c r="A433" s="73"/>
      <c r="B433" s="73"/>
      <c r="C433" s="73"/>
      <c r="D433" s="73"/>
      <c r="E433" s="73"/>
      <c r="F433" s="73"/>
      <c r="G433" s="73"/>
      <c r="H433" s="73"/>
      <c r="I433" s="73"/>
      <c r="J433" s="73"/>
      <c r="K433" s="73"/>
      <c r="L433" s="73"/>
      <c r="M433" s="73"/>
    </row>
    <row r="434" spans="1:13" x14ac:dyDescent="0.25">
      <c r="A434" s="73"/>
      <c r="B434" s="73"/>
      <c r="C434" s="73"/>
      <c r="D434" s="73"/>
      <c r="E434" s="73"/>
      <c r="F434" s="73"/>
      <c r="G434" s="73"/>
      <c r="H434" s="73"/>
      <c r="I434" s="73"/>
      <c r="J434" s="73"/>
      <c r="K434" s="73"/>
      <c r="L434" s="73"/>
      <c r="M434" s="73"/>
    </row>
    <row r="435" spans="1:13" x14ac:dyDescent="0.25">
      <c r="A435" s="73"/>
      <c r="B435" s="73"/>
      <c r="C435" s="73"/>
      <c r="D435" s="73"/>
      <c r="E435" s="73"/>
      <c r="F435" s="73"/>
      <c r="G435" s="73"/>
      <c r="H435" s="73"/>
      <c r="I435" s="73"/>
      <c r="J435" s="73"/>
      <c r="K435" s="73"/>
      <c r="L435" s="73"/>
      <c r="M435" s="73"/>
    </row>
    <row r="436" spans="1:13" x14ac:dyDescent="0.25">
      <c r="A436" s="73"/>
      <c r="B436" s="73"/>
      <c r="C436" s="73"/>
      <c r="D436" s="73"/>
      <c r="E436" s="73"/>
      <c r="F436" s="73"/>
      <c r="G436" s="73"/>
      <c r="H436" s="73"/>
      <c r="I436" s="73"/>
      <c r="J436" s="73"/>
      <c r="K436" s="73"/>
      <c r="L436" s="73"/>
      <c r="M436" s="73"/>
    </row>
    <row r="437" spans="1:13" x14ac:dyDescent="0.25">
      <c r="A437" s="73"/>
      <c r="B437" s="73"/>
      <c r="C437" s="73"/>
      <c r="D437" s="73"/>
      <c r="E437" s="73"/>
      <c r="F437" s="73"/>
      <c r="G437" s="73"/>
      <c r="H437" s="73"/>
      <c r="I437" s="73"/>
      <c r="J437" s="73"/>
      <c r="K437" s="73"/>
      <c r="L437" s="73"/>
      <c r="M437" s="73"/>
    </row>
    <row r="438" spans="1:13" x14ac:dyDescent="0.25">
      <c r="A438" s="73"/>
      <c r="B438" s="73"/>
      <c r="C438" s="73"/>
      <c r="D438" s="73"/>
      <c r="E438" s="73"/>
      <c r="F438" s="73"/>
      <c r="G438" s="73"/>
      <c r="H438" s="73"/>
      <c r="I438" s="73"/>
      <c r="J438" s="73"/>
      <c r="K438" s="73"/>
      <c r="L438" s="73"/>
      <c r="M438" s="73"/>
    </row>
    <row r="439" spans="1:13" x14ac:dyDescent="0.25">
      <c r="A439" s="73"/>
      <c r="B439" s="73"/>
      <c r="C439" s="73"/>
      <c r="D439" s="73"/>
      <c r="E439" s="73"/>
      <c r="F439" s="73"/>
      <c r="G439" s="73"/>
      <c r="H439" s="73"/>
      <c r="I439" s="73"/>
      <c r="J439" s="73"/>
      <c r="K439" s="73"/>
      <c r="L439" s="73"/>
      <c r="M439" s="73"/>
    </row>
    <row r="440" spans="1:13" x14ac:dyDescent="0.25">
      <c r="A440" s="73"/>
      <c r="B440" s="73"/>
      <c r="C440" s="73"/>
      <c r="D440" s="73"/>
      <c r="E440" s="73"/>
      <c r="F440" s="73"/>
      <c r="G440" s="73"/>
      <c r="H440" s="73"/>
      <c r="I440" s="73"/>
      <c r="J440" s="73"/>
      <c r="K440" s="73"/>
      <c r="L440" s="73"/>
      <c r="M440" s="73"/>
    </row>
    <row r="441" spans="1:13" x14ac:dyDescent="0.25">
      <c r="A441" s="73"/>
      <c r="B441" s="73"/>
      <c r="C441" s="73"/>
      <c r="D441" s="73"/>
      <c r="E441" s="73"/>
      <c r="F441" s="73"/>
      <c r="G441" s="73"/>
      <c r="H441" s="73"/>
      <c r="I441" s="73"/>
      <c r="J441" s="73"/>
      <c r="K441" s="73"/>
      <c r="L441" s="73"/>
      <c r="M441" s="73"/>
    </row>
    <row r="442" spans="1:13" x14ac:dyDescent="0.25">
      <c r="A442" s="73"/>
      <c r="B442" s="73"/>
      <c r="C442" s="73"/>
      <c r="D442" s="73"/>
      <c r="E442" s="73"/>
      <c r="F442" s="73"/>
      <c r="G442" s="73"/>
      <c r="H442" s="73"/>
      <c r="I442" s="73"/>
      <c r="J442" s="73"/>
      <c r="K442" s="73"/>
      <c r="L442" s="73"/>
      <c r="M442" s="73"/>
    </row>
    <row r="443" spans="1:13" x14ac:dyDescent="0.25">
      <c r="A443" s="73"/>
      <c r="B443" s="73"/>
      <c r="C443" s="73"/>
      <c r="D443" s="73"/>
      <c r="E443" s="73"/>
      <c r="F443" s="73"/>
      <c r="G443" s="73"/>
      <c r="H443" s="73"/>
      <c r="I443" s="73"/>
      <c r="J443" s="73"/>
      <c r="K443" s="73"/>
      <c r="L443" s="73"/>
      <c r="M443" s="73"/>
    </row>
    <row r="444" spans="1:13" x14ac:dyDescent="0.25">
      <c r="A444" s="73"/>
      <c r="B444" s="73"/>
      <c r="C444" s="73"/>
      <c r="D444" s="73"/>
      <c r="E444" s="73"/>
      <c r="F444" s="73"/>
      <c r="G444" s="73"/>
      <c r="H444" s="73"/>
      <c r="I444" s="73"/>
      <c r="J444" s="73"/>
      <c r="K444" s="73"/>
      <c r="L444" s="73"/>
      <c r="M444" s="73"/>
    </row>
    <row r="445" spans="1:13" x14ac:dyDescent="0.25">
      <c r="A445" s="73"/>
      <c r="B445" s="73"/>
      <c r="C445" s="73"/>
      <c r="D445" s="73"/>
      <c r="E445" s="73"/>
      <c r="F445" s="73"/>
      <c r="G445" s="73"/>
      <c r="H445" s="73"/>
      <c r="I445" s="73"/>
      <c r="J445" s="73"/>
      <c r="K445" s="73"/>
      <c r="L445" s="73"/>
      <c r="M445" s="73"/>
    </row>
    <row r="446" spans="1:13" x14ac:dyDescent="0.25">
      <c r="A446" s="73"/>
      <c r="B446" s="73"/>
      <c r="C446" s="73"/>
      <c r="D446" s="73"/>
      <c r="E446" s="73"/>
      <c r="F446" s="73"/>
      <c r="G446" s="73"/>
      <c r="H446" s="73"/>
      <c r="I446" s="73"/>
      <c r="J446" s="73"/>
      <c r="K446" s="73"/>
      <c r="L446" s="73"/>
      <c r="M446" s="73"/>
    </row>
    <row r="447" spans="1:13" x14ac:dyDescent="0.25">
      <c r="A447" s="73"/>
      <c r="B447" s="73"/>
      <c r="C447" s="73"/>
      <c r="D447" s="73"/>
      <c r="E447" s="73"/>
      <c r="F447" s="73"/>
      <c r="G447" s="73"/>
      <c r="H447" s="73"/>
      <c r="I447" s="73"/>
      <c r="J447" s="73"/>
      <c r="K447" s="73"/>
      <c r="L447" s="73"/>
      <c r="M447" s="73"/>
    </row>
    <row r="448" spans="1:13" x14ac:dyDescent="0.25">
      <c r="A448" s="73"/>
      <c r="B448" s="73"/>
      <c r="C448" s="73"/>
      <c r="D448" s="73"/>
      <c r="E448" s="73"/>
      <c r="F448" s="73"/>
      <c r="G448" s="73"/>
      <c r="H448" s="73"/>
      <c r="I448" s="73"/>
      <c r="J448" s="73"/>
      <c r="K448" s="73"/>
      <c r="L448" s="73"/>
      <c r="M448" s="73"/>
    </row>
    <row r="449" spans="1:13" x14ac:dyDescent="0.25">
      <c r="A449" s="73"/>
      <c r="B449" s="73"/>
      <c r="C449" s="73"/>
      <c r="D449" s="73"/>
      <c r="E449" s="73"/>
      <c r="F449" s="73"/>
      <c r="G449" s="73"/>
      <c r="H449" s="73"/>
      <c r="I449" s="73"/>
      <c r="J449" s="73"/>
      <c r="K449" s="73"/>
      <c r="L449" s="73"/>
      <c r="M449" s="73"/>
    </row>
    <row r="450" spans="1:13" x14ac:dyDescent="0.25">
      <c r="A450" s="73"/>
      <c r="B450" s="73"/>
      <c r="C450" s="73"/>
      <c r="D450" s="73"/>
      <c r="E450" s="73"/>
      <c r="F450" s="73"/>
      <c r="G450" s="73"/>
      <c r="H450" s="73"/>
      <c r="I450" s="73"/>
      <c r="J450" s="73"/>
      <c r="K450" s="73"/>
      <c r="L450" s="73"/>
      <c r="M450" s="73"/>
    </row>
    <row r="451" spans="1:13" x14ac:dyDescent="0.25">
      <c r="A451" s="73"/>
      <c r="B451" s="73"/>
      <c r="C451" s="73"/>
      <c r="D451" s="73"/>
      <c r="E451" s="73"/>
      <c r="F451" s="73"/>
      <c r="G451" s="73"/>
      <c r="H451" s="73"/>
      <c r="I451" s="73"/>
      <c r="J451" s="73"/>
      <c r="K451" s="73"/>
      <c r="L451" s="73"/>
      <c r="M451" s="73"/>
    </row>
    <row r="452" spans="1:13" x14ac:dyDescent="0.25">
      <c r="A452" s="73"/>
      <c r="B452" s="73"/>
      <c r="C452" s="73"/>
      <c r="D452" s="73"/>
      <c r="E452" s="73"/>
      <c r="F452" s="73"/>
      <c r="G452" s="73"/>
      <c r="H452" s="73"/>
      <c r="I452" s="73"/>
      <c r="J452" s="73"/>
      <c r="K452" s="73"/>
      <c r="L452" s="73"/>
      <c r="M452" s="73"/>
    </row>
    <row r="453" spans="1:13" x14ac:dyDescent="0.25">
      <c r="A453" s="73"/>
      <c r="B453" s="73"/>
      <c r="C453" s="73"/>
      <c r="D453" s="73"/>
      <c r="E453" s="73"/>
      <c r="F453" s="73"/>
      <c r="G453" s="73"/>
      <c r="H453" s="73"/>
      <c r="I453" s="73"/>
      <c r="J453" s="73"/>
      <c r="K453" s="73"/>
      <c r="L453" s="73"/>
      <c r="M453" s="73"/>
    </row>
    <row r="454" spans="1:13" x14ac:dyDescent="0.25">
      <c r="A454" s="73"/>
      <c r="B454" s="73"/>
      <c r="C454" s="73"/>
      <c r="D454" s="73"/>
      <c r="E454" s="73"/>
      <c r="F454" s="73"/>
      <c r="G454" s="73"/>
      <c r="H454" s="73"/>
      <c r="I454" s="73"/>
      <c r="J454" s="73"/>
      <c r="K454" s="73"/>
      <c r="L454" s="73"/>
      <c r="M454" s="73"/>
    </row>
    <row r="455" spans="1:13" x14ac:dyDescent="0.25">
      <c r="A455" s="73"/>
      <c r="B455" s="73"/>
      <c r="C455" s="73"/>
      <c r="D455" s="73"/>
      <c r="E455" s="73"/>
      <c r="F455" s="73"/>
      <c r="G455" s="73"/>
      <c r="H455" s="73"/>
      <c r="I455" s="73"/>
      <c r="J455" s="73"/>
      <c r="K455" s="73"/>
      <c r="L455" s="73"/>
      <c r="M455" s="73"/>
    </row>
    <row r="456" spans="1:13" x14ac:dyDescent="0.25">
      <c r="A456" s="73"/>
      <c r="B456" s="73"/>
      <c r="C456" s="73"/>
      <c r="D456" s="73"/>
      <c r="E456" s="73"/>
      <c r="F456" s="73"/>
      <c r="G456" s="73"/>
      <c r="H456" s="73"/>
      <c r="I456" s="73"/>
      <c r="J456" s="73"/>
      <c r="K456" s="73"/>
      <c r="L456" s="73"/>
      <c r="M456" s="73"/>
    </row>
    <row r="457" spans="1:13" x14ac:dyDescent="0.25">
      <c r="A457" s="73"/>
      <c r="B457" s="73"/>
      <c r="C457" s="73"/>
      <c r="D457" s="73"/>
      <c r="E457" s="73"/>
      <c r="F457" s="73"/>
      <c r="G457" s="73"/>
      <c r="H457" s="73"/>
      <c r="I457" s="73"/>
      <c r="J457" s="73"/>
      <c r="K457" s="73"/>
      <c r="L457" s="73"/>
      <c r="M457" s="73"/>
    </row>
    <row r="458" spans="1:13" x14ac:dyDescent="0.25">
      <c r="A458" s="73"/>
      <c r="B458" s="73"/>
      <c r="C458" s="73"/>
      <c r="D458" s="73"/>
      <c r="E458" s="73"/>
      <c r="F458" s="73"/>
      <c r="G458" s="73"/>
      <c r="H458" s="73"/>
      <c r="I458" s="73"/>
      <c r="J458" s="73"/>
      <c r="K458" s="73"/>
      <c r="L458" s="73"/>
      <c r="M458" s="73"/>
    </row>
    <row r="459" spans="1:13" x14ac:dyDescent="0.25">
      <c r="A459" s="73"/>
      <c r="B459" s="73"/>
      <c r="C459" s="73"/>
      <c r="D459" s="73"/>
      <c r="E459" s="73"/>
      <c r="F459" s="73"/>
      <c r="G459" s="73"/>
      <c r="H459" s="73"/>
      <c r="I459" s="73"/>
      <c r="J459" s="73"/>
      <c r="K459" s="73"/>
      <c r="L459" s="73"/>
      <c r="M459" s="73"/>
    </row>
    <row r="460" spans="1:13" x14ac:dyDescent="0.25">
      <c r="A460" s="73"/>
      <c r="B460" s="73"/>
      <c r="C460" s="73"/>
      <c r="D460" s="73"/>
      <c r="E460" s="73"/>
      <c r="F460" s="73"/>
      <c r="G460" s="73"/>
      <c r="H460" s="73"/>
      <c r="I460" s="73"/>
      <c r="J460" s="73"/>
      <c r="K460" s="73"/>
      <c r="L460" s="73"/>
      <c r="M460" s="73"/>
    </row>
    <row r="461" spans="1:13" x14ac:dyDescent="0.25">
      <c r="A461" s="73"/>
      <c r="B461" s="73"/>
      <c r="C461" s="73"/>
      <c r="D461" s="73"/>
      <c r="E461" s="73"/>
      <c r="F461" s="73"/>
      <c r="G461" s="73"/>
      <c r="H461" s="73"/>
      <c r="I461" s="73"/>
      <c r="J461" s="73"/>
      <c r="K461" s="73"/>
      <c r="L461" s="73"/>
      <c r="M461" s="73"/>
    </row>
    <row r="462" spans="1:13" x14ac:dyDescent="0.25">
      <c r="A462" s="73"/>
      <c r="B462" s="73"/>
      <c r="C462" s="73"/>
      <c r="D462" s="73"/>
      <c r="E462" s="73"/>
      <c r="F462" s="73"/>
      <c r="G462" s="73"/>
      <c r="H462" s="73"/>
      <c r="I462" s="73"/>
      <c r="J462" s="73"/>
      <c r="K462" s="73"/>
      <c r="L462" s="73"/>
      <c r="M462" s="73"/>
    </row>
    <row r="463" spans="1:13" x14ac:dyDescent="0.25">
      <c r="A463" s="73"/>
      <c r="B463" s="73"/>
      <c r="C463" s="73"/>
      <c r="D463" s="73"/>
      <c r="E463" s="73"/>
      <c r="F463" s="73"/>
      <c r="G463" s="73"/>
      <c r="H463" s="73"/>
      <c r="I463" s="73"/>
      <c r="J463" s="73"/>
      <c r="K463" s="73"/>
      <c r="L463" s="73"/>
      <c r="M463" s="73"/>
    </row>
    <row r="464" spans="1:13" x14ac:dyDescent="0.25">
      <c r="A464" s="73"/>
      <c r="B464" s="73"/>
      <c r="C464" s="73"/>
      <c r="D464" s="73"/>
      <c r="E464" s="73"/>
      <c r="F464" s="73"/>
      <c r="G464" s="73"/>
      <c r="H464" s="73"/>
      <c r="I464" s="73"/>
      <c r="J464" s="73"/>
      <c r="K464" s="73"/>
      <c r="L464" s="73"/>
      <c r="M464" s="73"/>
    </row>
    <row r="465" spans="1:13" x14ac:dyDescent="0.25">
      <c r="A465" s="73"/>
      <c r="B465" s="73"/>
      <c r="C465" s="73"/>
      <c r="D465" s="73"/>
      <c r="E465" s="73"/>
      <c r="F465" s="73"/>
      <c r="G465" s="73"/>
      <c r="H465" s="73"/>
      <c r="I465" s="73"/>
      <c r="J465" s="73"/>
      <c r="K465" s="73"/>
      <c r="L465" s="73"/>
      <c r="M465" s="73"/>
    </row>
    <row r="466" spans="1:13" x14ac:dyDescent="0.25">
      <c r="A466" s="73"/>
      <c r="B466" s="73"/>
      <c r="C466" s="73"/>
      <c r="D466" s="73"/>
      <c r="E466" s="73"/>
      <c r="F466" s="73"/>
      <c r="G466" s="73"/>
      <c r="H466" s="73"/>
      <c r="I466" s="73"/>
      <c r="J466" s="73"/>
      <c r="K466" s="73"/>
      <c r="L466" s="73"/>
      <c r="M466" s="73"/>
    </row>
    <row r="467" spans="1:13" x14ac:dyDescent="0.25">
      <c r="A467" s="73"/>
      <c r="B467" s="73"/>
      <c r="C467" s="73"/>
      <c r="D467" s="73"/>
      <c r="E467" s="73"/>
      <c r="F467" s="73"/>
      <c r="G467" s="73"/>
      <c r="H467" s="73"/>
      <c r="I467" s="73"/>
      <c r="J467" s="73"/>
      <c r="K467" s="73"/>
      <c r="L467" s="73"/>
      <c r="M467" s="73"/>
    </row>
    <row r="468" spans="1:13" x14ac:dyDescent="0.25">
      <c r="A468" s="73"/>
      <c r="B468" s="73"/>
      <c r="C468" s="73"/>
      <c r="D468" s="73"/>
      <c r="E468" s="73"/>
      <c r="F468" s="73"/>
      <c r="G468" s="73"/>
      <c r="H468" s="73"/>
      <c r="I468" s="73"/>
      <c r="J468" s="73"/>
      <c r="K468" s="73"/>
      <c r="L468" s="73"/>
      <c r="M468" s="73"/>
    </row>
    <row r="469" spans="1:13" x14ac:dyDescent="0.25">
      <c r="A469" s="73"/>
      <c r="B469" s="73"/>
      <c r="C469" s="73"/>
      <c r="D469" s="73"/>
      <c r="E469" s="73"/>
      <c r="F469" s="73"/>
      <c r="G469" s="73"/>
      <c r="H469" s="73"/>
      <c r="I469" s="73"/>
      <c r="J469" s="73"/>
      <c r="K469" s="73"/>
      <c r="L469" s="73"/>
      <c r="M469" s="73"/>
    </row>
    <row r="470" spans="1:13" x14ac:dyDescent="0.25">
      <c r="A470" s="73"/>
      <c r="B470" s="73"/>
      <c r="C470" s="73"/>
      <c r="D470" s="73"/>
      <c r="E470" s="73"/>
      <c r="F470" s="73"/>
      <c r="G470" s="73"/>
      <c r="H470" s="73"/>
      <c r="I470" s="73"/>
      <c r="J470" s="73"/>
      <c r="K470" s="73"/>
      <c r="L470" s="73"/>
      <c r="M470" s="73"/>
    </row>
    <row r="471" spans="1:13" x14ac:dyDescent="0.25">
      <c r="A471" s="73"/>
      <c r="B471" s="73"/>
      <c r="C471" s="73"/>
      <c r="D471" s="73"/>
      <c r="E471" s="73"/>
      <c r="F471" s="73"/>
      <c r="G471" s="73"/>
      <c r="H471" s="73"/>
      <c r="I471" s="73"/>
      <c r="J471" s="73"/>
      <c r="K471" s="73"/>
      <c r="L471" s="73"/>
      <c r="M471" s="73"/>
    </row>
    <row r="472" spans="1:13" x14ac:dyDescent="0.25">
      <c r="A472" s="73"/>
      <c r="B472" s="73"/>
      <c r="C472" s="73"/>
      <c r="D472" s="73"/>
      <c r="E472" s="73"/>
      <c r="F472" s="73"/>
      <c r="G472" s="73"/>
      <c r="H472" s="73"/>
      <c r="I472" s="73"/>
      <c r="J472" s="73"/>
      <c r="K472" s="73"/>
      <c r="L472" s="73"/>
      <c r="M472" s="73"/>
    </row>
    <row r="473" spans="1:13" x14ac:dyDescent="0.25">
      <c r="A473" s="73"/>
      <c r="B473" s="73"/>
      <c r="C473" s="73"/>
      <c r="D473" s="73"/>
      <c r="E473" s="73"/>
      <c r="F473" s="73"/>
      <c r="G473" s="73"/>
      <c r="H473" s="73"/>
      <c r="I473" s="73"/>
      <c r="J473" s="73"/>
      <c r="K473" s="73"/>
      <c r="L473" s="73"/>
      <c r="M473" s="73"/>
    </row>
    <row r="474" spans="1:13" x14ac:dyDescent="0.25">
      <c r="A474" s="73"/>
      <c r="B474" s="73"/>
      <c r="C474" s="73"/>
      <c r="D474" s="73"/>
      <c r="E474" s="73"/>
      <c r="F474" s="73"/>
      <c r="G474" s="73"/>
      <c r="H474" s="73"/>
      <c r="I474" s="73"/>
      <c r="J474" s="73"/>
      <c r="K474" s="73"/>
      <c r="L474" s="73"/>
      <c r="M474" s="73"/>
    </row>
    <row r="475" spans="1:13" x14ac:dyDescent="0.25">
      <c r="A475" s="73"/>
      <c r="B475" s="73"/>
      <c r="C475" s="73"/>
      <c r="D475" s="73"/>
      <c r="E475" s="73"/>
      <c r="F475" s="73"/>
      <c r="G475" s="73"/>
      <c r="H475" s="73"/>
      <c r="I475" s="73"/>
      <c r="J475" s="73"/>
      <c r="K475" s="73"/>
      <c r="L475" s="73"/>
      <c r="M475" s="73"/>
    </row>
    <row r="476" spans="1:13" x14ac:dyDescent="0.25">
      <c r="A476" s="73"/>
      <c r="B476" s="73"/>
      <c r="C476" s="73"/>
      <c r="D476" s="73"/>
      <c r="E476" s="73"/>
      <c r="F476" s="73"/>
      <c r="G476" s="73"/>
      <c r="H476" s="73"/>
      <c r="I476" s="73"/>
      <c r="J476" s="73"/>
      <c r="K476" s="73"/>
      <c r="L476" s="73"/>
      <c r="M476" s="73"/>
    </row>
    <row r="477" spans="1:13" x14ac:dyDescent="0.25">
      <c r="A477" s="73"/>
      <c r="B477" s="73"/>
      <c r="C477" s="73"/>
      <c r="D477" s="73"/>
      <c r="E477" s="73"/>
      <c r="F477" s="73"/>
      <c r="G477" s="73"/>
      <c r="H477" s="73"/>
      <c r="I477" s="73"/>
      <c r="J477" s="73"/>
      <c r="K477" s="73"/>
      <c r="L477" s="73"/>
      <c r="M477" s="73"/>
    </row>
    <row r="478" spans="1:13" x14ac:dyDescent="0.25">
      <c r="A478" s="73"/>
      <c r="B478" s="73"/>
      <c r="C478" s="73"/>
      <c r="D478" s="73"/>
      <c r="E478" s="73"/>
      <c r="F478" s="73"/>
      <c r="G478" s="73"/>
      <c r="H478" s="73"/>
      <c r="I478" s="73"/>
      <c r="J478" s="73"/>
      <c r="K478" s="73"/>
      <c r="L478" s="73"/>
      <c r="M478" s="73"/>
    </row>
    <row r="479" spans="1:13" x14ac:dyDescent="0.25">
      <c r="A479" s="73"/>
      <c r="B479" s="73"/>
      <c r="C479" s="73"/>
      <c r="D479" s="73"/>
      <c r="E479" s="73"/>
      <c r="F479" s="73"/>
      <c r="G479" s="73"/>
      <c r="H479" s="73"/>
      <c r="I479" s="73"/>
      <c r="J479" s="73"/>
      <c r="K479" s="73"/>
      <c r="L479" s="73"/>
      <c r="M479" s="73"/>
    </row>
    <row r="480" spans="1:13" x14ac:dyDescent="0.25">
      <c r="A480" s="73"/>
      <c r="B480" s="73"/>
      <c r="C480" s="73"/>
      <c r="D480" s="73"/>
      <c r="E480" s="73"/>
      <c r="F480" s="73"/>
      <c r="G480" s="73"/>
      <c r="H480" s="73"/>
      <c r="I480" s="73"/>
      <c r="J480" s="73"/>
      <c r="K480" s="73"/>
      <c r="L480" s="73"/>
      <c r="M480" s="73"/>
    </row>
    <row r="481" spans="1:13" x14ac:dyDescent="0.25">
      <c r="A481" s="73"/>
      <c r="B481" s="73"/>
      <c r="C481" s="73"/>
      <c r="D481" s="73"/>
      <c r="E481" s="73"/>
      <c r="F481" s="73"/>
      <c r="G481" s="73"/>
      <c r="H481" s="73"/>
      <c r="I481" s="73"/>
      <c r="J481" s="73"/>
      <c r="K481" s="73"/>
      <c r="L481" s="73"/>
      <c r="M481" s="73"/>
    </row>
    <row r="482" spans="1:13" x14ac:dyDescent="0.25">
      <c r="A482" s="73"/>
      <c r="B482" s="73"/>
      <c r="C482" s="73"/>
      <c r="D482" s="73"/>
      <c r="E482" s="73"/>
      <c r="F482" s="73"/>
      <c r="G482" s="73"/>
      <c r="H482" s="73"/>
      <c r="I482" s="73"/>
      <c r="J482" s="73"/>
      <c r="K482" s="73"/>
      <c r="L482" s="73"/>
      <c r="M482" s="73"/>
    </row>
    <row r="483" spans="1:13" x14ac:dyDescent="0.25">
      <c r="A483" s="73"/>
      <c r="B483" s="73"/>
      <c r="C483" s="73"/>
      <c r="D483" s="73"/>
      <c r="E483" s="73"/>
      <c r="F483" s="73"/>
      <c r="G483" s="73"/>
      <c r="H483" s="73"/>
      <c r="I483" s="73"/>
      <c r="J483" s="73"/>
      <c r="K483" s="73"/>
      <c r="L483" s="73"/>
      <c r="M483" s="73"/>
    </row>
    <row r="484" spans="1:13" x14ac:dyDescent="0.25">
      <c r="A484" s="73"/>
      <c r="B484" s="73"/>
      <c r="C484" s="73"/>
      <c r="D484" s="73"/>
      <c r="E484" s="73"/>
      <c r="F484" s="73"/>
      <c r="G484" s="73"/>
      <c r="H484" s="73"/>
      <c r="I484" s="73"/>
      <c r="J484" s="73"/>
      <c r="K484" s="73"/>
      <c r="L484" s="73"/>
      <c r="M484" s="73"/>
    </row>
    <row r="485" spans="1:13" x14ac:dyDescent="0.25">
      <c r="A485" s="73"/>
      <c r="B485" s="73"/>
      <c r="C485" s="73"/>
      <c r="D485" s="73"/>
      <c r="E485" s="73"/>
      <c r="F485" s="73"/>
      <c r="G485" s="73"/>
      <c r="H485" s="73"/>
      <c r="I485" s="73"/>
      <c r="J485" s="73"/>
      <c r="K485" s="73"/>
      <c r="L485" s="73"/>
      <c r="M485" s="73"/>
    </row>
    <row r="486" spans="1:13" x14ac:dyDescent="0.25">
      <c r="A486" s="73"/>
      <c r="B486" s="73"/>
      <c r="C486" s="73"/>
      <c r="D486" s="73"/>
      <c r="E486" s="73"/>
      <c r="F486" s="73"/>
      <c r="G486" s="73"/>
      <c r="H486" s="73"/>
      <c r="I486" s="73"/>
      <c r="J486" s="73"/>
      <c r="K486" s="73"/>
      <c r="L486" s="73"/>
      <c r="M486" s="73"/>
    </row>
    <row r="487" spans="1:13" x14ac:dyDescent="0.25">
      <c r="A487" s="73"/>
      <c r="B487" s="73"/>
      <c r="C487" s="73"/>
      <c r="D487" s="73"/>
      <c r="E487" s="73"/>
      <c r="F487" s="73"/>
      <c r="G487" s="73"/>
      <c r="H487" s="73"/>
      <c r="I487" s="73"/>
      <c r="J487" s="73"/>
      <c r="K487" s="73"/>
      <c r="L487" s="73"/>
      <c r="M487" s="73"/>
    </row>
    <row r="488" spans="1:13" x14ac:dyDescent="0.25">
      <c r="A488" s="73"/>
      <c r="B488" s="73"/>
      <c r="C488" s="73"/>
      <c r="D488" s="73"/>
      <c r="E488" s="73"/>
      <c r="F488" s="73"/>
      <c r="G488" s="73"/>
      <c r="H488" s="73"/>
      <c r="I488" s="73"/>
      <c r="J488" s="73"/>
      <c r="K488" s="73"/>
      <c r="L488" s="73"/>
      <c r="M488" s="73"/>
    </row>
    <row r="489" spans="1:13" x14ac:dyDescent="0.25">
      <c r="A489" s="73"/>
      <c r="B489" s="73"/>
      <c r="C489" s="73"/>
      <c r="D489" s="73"/>
      <c r="E489" s="73"/>
      <c r="F489" s="73"/>
      <c r="G489" s="73"/>
      <c r="H489" s="73"/>
      <c r="I489" s="73"/>
      <c r="J489" s="73"/>
      <c r="K489" s="73"/>
      <c r="L489" s="73"/>
      <c r="M489" s="73"/>
    </row>
    <row r="490" spans="1:13" x14ac:dyDescent="0.25">
      <c r="A490" s="73"/>
      <c r="B490" s="73"/>
      <c r="C490" s="73"/>
      <c r="D490" s="73"/>
      <c r="E490" s="73"/>
      <c r="F490" s="73"/>
      <c r="G490" s="73"/>
      <c r="H490" s="73"/>
      <c r="I490" s="73"/>
      <c r="J490" s="73"/>
      <c r="K490" s="73"/>
      <c r="L490" s="73"/>
      <c r="M490" s="73"/>
    </row>
    <row r="491" spans="1:13" x14ac:dyDescent="0.25">
      <c r="A491" s="73"/>
      <c r="B491" s="73"/>
      <c r="C491" s="73"/>
      <c r="D491" s="73"/>
      <c r="E491" s="73"/>
      <c r="F491" s="73"/>
      <c r="G491" s="73"/>
      <c r="H491" s="73"/>
      <c r="I491" s="73"/>
      <c r="J491" s="73"/>
      <c r="K491" s="73"/>
      <c r="L491" s="73"/>
      <c r="M491" s="73"/>
    </row>
    <row r="492" spans="1:13" x14ac:dyDescent="0.25">
      <c r="A492" s="73"/>
      <c r="B492" s="73"/>
      <c r="C492" s="73"/>
      <c r="D492" s="73"/>
      <c r="E492" s="73"/>
      <c r="F492" s="73"/>
      <c r="G492" s="73"/>
      <c r="H492" s="73"/>
      <c r="I492" s="73"/>
      <c r="J492" s="73"/>
      <c r="K492" s="73"/>
      <c r="L492" s="73"/>
      <c r="M492" s="73"/>
    </row>
    <row r="493" spans="1:13" x14ac:dyDescent="0.25">
      <c r="A493" s="73"/>
      <c r="B493" s="73"/>
      <c r="C493" s="73"/>
      <c r="D493" s="73"/>
      <c r="E493" s="73"/>
      <c r="F493" s="73"/>
      <c r="G493" s="73"/>
      <c r="H493" s="73"/>
      <c r="I493" s="73"/>
      <c r="J493" s="73"/>
      <c r="K493" s="73"/>
      <c r="L493" s="73"/>
      <c r="M493" s="73"/>
    </row>
    <row r="494" spans="1:13" x14ac:dyDescent="0.25">
      <c r="A494" s="73"/>
      <c r="B494" s="73"/>
      <c r="C494" s="73"/>
      <c r="D494" s="73"/>
      <c r="E494" s="73"/>
      <c r="F494" s="73"/>
      <c r="G494" s="73"/>
      <c r="H494" s="73"/>
      <c r="I494" s="73"/>
      <c r="J494" s="73"/>
      <c r="K494" s="73"/>
      <c r="L494" s="73"/>
      <c r="M494" s="73"/>
    </row>
    <row r="495" spans="1:13" x14ac:dyDescent="0.25">
      <c r="A495" s="73"/>
      <c r="B495" s="73"/>
      <c r="C495" s="73"/>
      <c r="D495" s="73"/>
      <c r="E495" s="73"/>
      <c r="F495" s="73"/>
      <c r="G495" s="73"/>
      <c r="H495" s="73"/>
      <c r="I495" s="73"/>
      <c r="J495" s="73"/>
      <c r="K495" s="73"/>
      <c r="L495" s="73"/>
      <c r="M495" s="73"/>
    </row>
  </sheetData>
  <mergeCells count="2">
    <mergeCell ref="A4:F4"/>
    <mergeCell ref="A2:F2"/>
  </mergeCells>
  <pageMargins left="0.17" right="0.17" top="0.78740157499999996" bottom="0.78740157499999996" header="0.3" footer="0.3"/>
  <pageSetup paperSize="9" scale="82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3"/>
  <sheetViews>
    <sheetView topLeftCell="A13" workbookViewId="0">
      <selection activeCell="A41" sqref="A41"/>
    </sheetView>
  </sheetViews>
  <sheetFormatPr defaultRowHeight="15" x14ac:dyDescent="0.25"/>
  <cols>
    <col min="1" max="2" width="8.7109375" customWidth="1"/>
    <col min="3" max="3" width="57.7109375" customWidth="1"/>
    <col min="4" max="4" width="16.42578125" customWidth="1"/>
    <col min="5" max="5" width="16.7109375" customWidth="1"/>
    <col min="6" max="6" width="15" customWidth="1"/>
    <col min="7" max="7" width="7.85546875" bestFit="1" customWidth="1"/>
    <col min="8" max="8" width="12" customWidth="1"/>
    <col min="9" max="9" width="8.85546875" customWidth="1"/>
  </cols>
  <sheetData>
    <row r="1" spans="1:6" x14ac:dyDescent="0.25">
      <c r="A1" s="273" t="s">
        <v>515</v>
      </c>
      <c r="B1" s="273"/>
      <c r="C1" s="273"/>
      <c r="D1" s="273"/>
      <c r="E1" s="273"/>
      <c r="F1" s="273"/>
    </row>
    <row r="2" spans="1:6" ht="15.75" customHeight="1" x14ac:dyDescent="0.25"/>
    <row r="3" spans="1:6" s="184" customFormat="1" ht="38.25" customHeight="1" x14ac:dyDescent="0.25">
      <c r="A3" s="340" t="s">
        <v>514</v>
      </c>
      <c r="B3" s="340"/>
      <c r="C3" s="340"/>
      <c r="D3" s="340"/>
      <c r="E3" s="340"/>
      <c r="F3" s="340"/>
    </row>
    <row r="4" spans="1:6" ht="51" x14ac:dyDescent="0.25">
      <c r="A4" s="138" t="s">
        <v>414</v>
      </c>
      <c r="B4" s="138" t="s">
        <v>79</v>
      </c>
      <c r="C4" s="138" t="s">
        <v>415</v>
      </c>
      <c r="D4" s="138" t="s">
        <v>416</v>
      </c>
      <c r="E4" s="138" t="s">
        <v>417</v>
      </c>
      <c r="F4" s="139" t="s">
        <v>418</v>
      </c>
    </row>
    <row r="5" spans="1:6" x14ac:dyDescent="0.25">
      <c r="A5" s="185"/>
      <c r="B5" s="185"/>
      <c r="C5" s="186"/>
      <c r="D5" s="186"/>
      <c r="E5" s="186"/>
      <c r="F5" s="187"/>
    </row>
    <row r="6" spans="1:6" x14ac:dyDescent="0.25">
      <c r="A6" s="188"/>
      <c r="B6" s="188"/>
      <c r="C6" s="189"/>
      <c r="D6" s="189"/>
      <c r="E6" s="189"/>
      <c r="F6" s="190"/>
    </row>
    <row r="7" spans="1:6" x14ac:dyDescent="0.25">
      <c r="A7" s="188"/>
      <c r="B7" s="188"/>
      <c r="C7" s="189"/>
      <c r="D7" s="189"/>
      <c r="E7" s="189"/>
      <c r="F7" s="190"/>
    </row>
    <row r="8" spans="1:6" x14ac:dyDescent="0.25">
      <c r="A8" s="188"/>
      <c r="B8" s="188"/>
      <c r="C8" s="189"/>
      <c r="D8" s="189"/>
      <c r="E8" s="189"/>
      <c r="F8" s="190"/>
    </row>
    <row r="9" spans="1:6" x14ac:dyDescent="0.25">
      <c r="A9" s="188"/>
      <c r="B9" s="188"/>
      <c r="C9" s="189"/>
      <c r="D9" s="189"/>
      <c r="E9" s="189"/>
      <c r="F9" s="190"/>
    </row>
    <row r="10" spans="1:6" x14ac:dyDescent="0.25">
      <c r="A10" s="188"/>
      <c r="B10" s="188"/>
      <c r="C10" s="189"/>
      <c r="D10" s="189"/>
      <c r="E10" s="189"/>
      <c r="F10" s="190"/>
    </row>
    <row r="11" spans="1:6" x14ac:dyDescent="0.25">
      <c r="A11" s="188"/>
      <c r="B11" s="188"/>
      <c r="C11" s="189"/>
      <c r="D11" s="189"/>
      <c r="E11" s="189"/>
      <c r="F11" s="190"/>
    </row>
    <row r="12" spans="1:6" x14ac:dyDescent="0.25">
      <c r="A12" s="191"/>
      <c r="B12" s="191"/>
      <c r="C12" s="189"/>
      <c r="D12" s="189"/>
      <c r="E12" s="189"/>
      <c r="F12" s="190"/>
    </row>
    <row r="13" spans="1:6" x14ac:dyDescent="0.25">
      <c r="A13" s="191"/>
      <c r="B13" s="191"/>
      <c r="C13" s="189"/>
      <c r="D13" s="189"/>
      <c r="E13" s="189"/>
      <c r="F13" s="190"/>
    </row>
    <row r="14" spans="1:6" x14ac:dyDescent="0.25">
      <c r="A14" s="191"/>
      <c r="B14" s="191"/>
      <c r="C14" s="189"/>
      <c r="D14" s="189"/>
      <c r="E14" s="189"/>
      <c r="F14" s="190"/>
    </row>
    <row r="15" spans="1:6" x14ac:dyDescent="0.25">
      <c r="A15" s="191"/>
      <c r="B15" s="191"/>
      <c r="C15" s="192"/>
      <c r="D15" s="191"/>
      <c r="E15" s="191"/>
      <c r="F15" s="190"/>
    </row>
    <row r="16" spans="1:6" x14ac:dyDescent="0.25">
      <c r="A16" s="191"/>
      <c r="B16" s="191"/>
      <c r="C16" s="192"/>
      <c r="D16" s="191"/>
      <c r="E16" s="191"/>
      <c r="F16" s="190"/>
    </row>
    <row r="17" spans="1:6" x14ac:dyDescent="0.25">
      <c r="A17" s="191"/>
      <c r="B17" s="191"/>
      <c r="C17" s="192"/>
      <c r="D17" s="191"/>
      <c r="E17" s="191"/>
      <c r="F17" s="190"/>
    </row>
    <row r="18" spans="1:6" x14ac:dyDescent="0.25">
      <c r="A18" s="191"/>
      <c r="B18" s="191"/>
      <c r="C18" s="192"/>
      <c r="D18" s="191"/>
      <c r="E18" s="191"/>
      <c r="F18" s="190"/>
    </row>
    <row r="19" spans="1:6" x14ac:dyDescent="0.25">
      <c r="A19" s="191"/>
      <c r="B19" s="191"/>
      <c r="C19" s="192"/>
      <c r="D19" s="191"/>
      <c r="E19" s="191"/>
      <c r="F19" s="190"/>
    </row>
    <row r="20" spans="1:6" x14ac:dyDescent="0.25">
      <c r="A20" s="191"/>
      <c r="B20" s="191"/>
      <c r="C20" s="192"/>
      <c r="D20" s="191"/>
      <c r="E20" s="191"/>
      <c r="F20" s="190"/>
    </row>
    <row r="21" spans="1:6" x14ac:dyDescent="0.25">
      <c r="A21" s="191"/>
      <c r="B21" s="191"/>
      <c r="C21" s="192"/>
      <c r="D21" s="191"/>
      <c r="E21" s="191"/>
      <c r="F21" s="190"/>
    </row>
    <row r="22" spans="1:6" x14ac:dyDescent="0.25">
      <c r="A22" s="191"/>
      <c r="B22" s="191"/>
      <c r="C22" s="192"/>
      <c r="D22" s="191"/>
      <c r="E22" s="191"/>
      <c r="F22" s="190"/>
    </row>
    <row r="23" spans="1:6" x14ac:dyDescent="0.25">
      <c r="A23" s="191"/>
      <c r="B23" s="191"/>
      <c r="C23" s="192"/>
      <c r="D23" s="191"/>
      <c r="E23" s="191"/>
      <c r="F23" s="190"/>
    </row>
    <row r="24" spans="1:6" x14ac:dyDescent="0.25">
      <c r="A24" s="191"/>
      <c r="B24" s="191"/>
      <c r="C24" s="192"/>
      <c r="D24" s="191"/>
      <c r="E24" s="191"/>
      <c r="F24" s="190"/>
    </row>
    <row r="25" spans="1:6" x14ac:dyDescent="0.25">
      <c r="A25" s="191"/>
      <c r="B25" s="191"/>
      <c r="C25" s="192"/>
      <c r="D25" s="191"/>
      <c r="E25" s="191"/>
      <c r="F25" s="190"/>
    </row>
    <row r="26" spans="1:6" x14ac:dyDescent="0.25">
      <c r="A26" s="191"/>
      <c r="B26" s="191"/>
      <c r="C26" s="192"/>
      <c r="D26" s="191"/>
      <c r="E26" s="191"/>
      <c r="F26" s="190"/>
    </row>
    <row r="27" spans="1:6" x14ac:dyDescent="0.25">
      <c r="A27" s="191"/>
      <c r="B27" s="191"/>
      <c r="C27" s="192"/>
      <c r="D27" s="191"/>
      <c r="E27" s="191"/>
      <c r="F27" s="190"/>
    </row>
    <row r="28" spans="1:6" x14ac:dyDescent="0.25">
      <c r="A28" s="191"/>
      <c r="B28" s="191"/>
      <c r="C28" s="192"/>
      <c r="D28" s="191"/>
      <c r="E28" s="191"/>
      <c r="F28" s="190"/>
    </row>
    <row r="29" spans="1:6" x14ac:dyDescent="0.25">
      <c r="A29" s="191"/>
      <c r="B29" s="191"/>
      <c r="C29" s="192"/>
      <c r="D29" s="191"/>
      <c r="E29" s="191"/>
      <c r="F29" s="190"/>
    </row>
    <row r="30" spans="1:6" x14ac:dyDescent="0.25">
      <c r="A30" s="191"/>
      <c r="B30" s="191"/>
      <c r="C30" s="192"/>
      <c r="D30" s="191"/>
      <c r="E30" s="191"/>
      <c r="F30" s="190"/>
    </row>
    <row r="31" spans="1:6" x14ac:dyDescent="0.25">
      <c r="A31" s="191"/>
      <c r="B31" s="191"/>
      <c r="C31" s="192"/>
      <c r="D31" s="191"/>
      <c r="E31" s="191"/>
      <c r="F31" s="190"/>
    </row>
    <row r="32" spans="1:6" x14ac:dyDescent="0.25">
      <c r="A32" s="191"/>
      <c r="B32" s="191"/>
      <c r="C32" s="192"/>
      <c r="D32" s="191"/>
      <c r="E32" s="191"/>
      <c r="F32" s="190"/>
    </row>
    <row r="33" spans="1:8" x14ac:dyDescent="0.25">
      <c r="A33" s="191"/>
      <c r="B33" s="191"/>
      <c r="C33" s="192"/>
      <c r="D33" s="191"/>
      <c r="E33" s="191"/>
      <c r="F33" s="190"/>
    </row>
    <row r="34" spans="1:8" x14ac:dyDescent="0.25">
      <c r="A34" s="191"/>
      <c r="B34" s="191"/>
      <c r="C34" s="192"/>
      <c r="D34" s="191"/>
      <c r="E34" s="191"/>
      <c r="F34" s="190"/>
    </row>
    <row r="35" spans="1:8" x14ac:dyDescent="0.25">
      <c r="A35" s="191"/>
      <c r="B35" s="191"/>
      <c r="C35" s="192"/>
      <c r="D35" s="191"/>
      <c r="E35" s="191"/>
      <c r="F35" s="190"/>
    </row>
    <row r="36" spans="1:8" x14ac:dyDescent="0.25">
      <c r="A36" s="191"/>
      <c r="B36" s="191"/>
      <c r="C36" s="192"/>
      <c r="D36" s="191"/>
      <c r="E36" s="191"/>
      <c r="F36" s="190"/>
    </row>
    <row r="37" spans="1:8" x14ac:dyDescent="0.25">
      <c r="A37" s="191"/>
      <c r="B37" s="191"/>
      <c r="C37" s="192"/>
      <c r="D37" s="191"/>
      <c r="E37" s="191"/>
      <c r="F37" s="190"/>
    </row>
    <row r="38" spans="1:8" x14ac:dyDescent="0.25">
      <c r="A38" s="193"/>
      <c r="B38" s="193"/>
      <c r="C38" s="194"/>
      <c r="D38" s="193"/>
      <c r="E38" s="193"/>
      <c r="F38" s="195"/>
    </row>
    <row r="39" spans="1:8" x14ac:dyDescent="0.25">
      <c r="A39" s="196" t="s">
        <v>344</v>
      </c>
      <c r="B39" s="196"/>
      <c r="C39" s="197"/>
      <c r="D39" s="198"/>
      <c r="E39" s="198"/>
      <c r="F39" s="199">
        <f t="shared" ref="F39" si="0">SUM(F5:F38)</f>
        <v>0</v>
      </c>
    </row>
    <row r="40" spans="1:8" x14ac:dyDescent="0.25">
      <c r="A40" s="113"/>
      <c r="B40" s="136"/>
      <c r="D40" s="114"/>
      <c r="E40" s="114"/>
      <c r="F40" s="114"/>
    </row>
    <row r="41" spans="1:8" x14ac:dyDescent="0.25">
      <c r="A41" s="73" t="s">
        <v>578</v>
      </c>
      <c r="B41" s="112"/>
    </row>
    <row r="42" spans="1:8" x14ac:dyDescent="0.25">
      <c r="A42" s="115"/>
      <c r="B42" s="115"/>
    </row>
    <row r="43" spans="1:8" x14ac:dyDescent="0.25">
      <c r="A43" s="115"/>
      <c r="B43" s="115"/>
    </row>
    <row r="44" spans="1:8" x14ac:dyDescent="0.25">
      <c r="A44" s="115"/>
      <c r="B44" s="115"/>
    </row>
    <row r="45" spans="1:8" x14ac:dyDescent="0.25">
      <c r="A45" s="339"/>
      <c r="B45" s="339"/>
      <c r="C45" s="339"/>
      <c r="D45" s="339"/>
      <c r="E45" s="339"/>
      <c r="F45" s="339"/>
      <c r="G45" s="339"/>
      <c r="H45" s="117"/>
    </row>
    <row r="46" spans="1:8" x14ac:dyDescent="0.25">
      <c r="A46" s="339"/>
      <c r="B46" s="339"/>
      <c r="C46" s="339"/>
      <c r="D46" s="339"/>
      <c r="E46" s="339"/>
      <c r="F46" s="339"/>
      <c r="G46" s="339"/>
      <c r="H46" s="117"/>
    </row>
    <row r="47" spans="1:8" x14ac:dyDescent="0.25">
      <c r="A47" s="116"/>
      <c r="B47" s="116"/>
      <c r="C47" s="117"/>
      <c r="D47" s="117"/>
      <c r="E47" s="117"/>
      <c r="F47" s="117"/>
      <c r="G47" s="117"/>
      <c r="H47" s="117"/>
    </row>
    <row r="48" spans="1:8" x14ac:dyDescent="0.25">
      <c r="A48" s="115"/>
      <c r="B48" s="115"/>
    </row>
    <row r="49" spans="1:2" x14ac:dyDescent="0.25">
      <c r="A49" s="115"/>
      <c r="B49" s="115"/>
    </row>
    <row r="333" spans="9:9" x14ac:dyDescent="0.25">
      <c r="I333" s="117"/>
    </row>
  </sheetData>
  <mergeCells count="3">
    <mergeCell ref="A45:G46"/>
    <mergeCell ref="A1:F1"/>
    <mergeCell ref="A3:F3"/>
  </mergeCells>
  <conditionalFormatting sqref="F39">
    <cfRule type="cellIs" dxfId="0" priority="7" operator="equal">
      <formula>0</formula>
    </cfRule>
  </conditionalFormatting>
  <printOptions horizontalCentered="1"/>
  <pageMargins left="0.70866141732283472" right="0.70866141732283472" top="0.78740157480314965" bottom="0.78740157480314965" header="0.31496062992125984" footer="0.31496062992125984"/>
  <pageSetup paperSize="9" scale="66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A9" sqref="A9"/>
    </sheetView>
  </sheetViews>
  <sheetFormatPr defaultRowHeight="15" x14ac:dyDescent="0.25"/>
  <cols>
    <col min="1" max="1" width="24.5703125" customWidth="1"/>
    <col min="2" max="5" width="20" customWidth="1"/>
  </cols>
  <sheetData>
    <row r="1" spans="1:5" x14ac:dyDescent="0.25">
      <c r="A1" s="273" t="s">
        <v>516</v>
      </c>
      <c r="B1" s="273"/>
      <c r="C1" s="273"/>
      <c r="D1" s="273"/>
      <c r="E1" s="273"/>
    </row>
    <row r="3" spans="1:5" ht="55.5" customHeight="1" x14ac:dyDescent="0.25">
      <c r="A3" s="279" t="s">
        <v>345</v>
      </c>
      <c r="B3" s="312"/>
      <c r="C3" s="312"/>
      <c r="D3" s="312"/>
      <c r="E3" s="312"/>
    </row>
    <row r="4" spans="1:5" ht="30" x14ac:dyDescent="0.25">
      <c r="A4" s="45" t="s">
        <v>96</v>
      </c>
      <c r="B4" s="45" t="s">
        <v>10</v>
      </c>
      <c r="C4" s="45" t="s">
        <v>12</v>
      </c>
      <c r="D4" s="45" t="s">
        <v>322</v>
      </c>
      <c r="E4" s="45" t="s">
        <v>218</v>
      </c>
    </row>
    <row r="5" spans="1:5" x14ac:dyDescent="0.25">
      <c r="A5" s="2" t="s">
        <v>51</v>
      </c>
      <c r="B5" s="72"/>
      <c r="C5" s="72"/>
      <c r="D5" s="72"/>
      <c r="E5" s="72"/>
    </row>
    <row r="6" spans="1:5" x14ac:dyDescent="0.25">
      <c r="A6" s="2" t="s">
        <v>56</v>
      </c>
      <c r="B6" s="72"/>
      <c r="C6" s="72"/>
      <c r="D6" s="72"/>
      <c r="E6" s="72"/>
    </row>
    <row r="7" spans="1:5" x14ac:dyDescent="0.25">
      <c r="A7" s="118" t="s">
        <v>32</v>
      </c>
      <c r="B7" s="118"/>
      <c r="C7" s="118"/>
      <c r="D7" s="118"/>
      <c r="E7" s="118"/>
    </row>
    <row r="9" spans="1:5" x14ac:dyDescent="0.25">
      <c r="A9" t="s">
        <v>579</v>
      </c>
    </row>
  </sheetData>
  <mergeCells count="2">
    <mergeCell ref="A3:E3"/>
    <mergeCell ref="A1:E1"/>
  </mergeCells>
  <pageMargins left="0.7" right="0.7" top="0.78740157499999996" bottom="0.78740157499999996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A13" sqref="A13"/>
    </sheetView>
  </sheetViews>
  <sheetFormatPr defaultRowHeight="15" x14ac:dyDescent="0.25"/>
  <cols>
    <col min="1" max="1" width="16.5703125" customWidth="1"/>
    <col min="2" max="2" width="22.85546875" bestFit="1" customWidth="1"/>
    <col min="3" max="3" width="26.42578125" bestFit="1" customWidth="1"/>
    <col min="4" max="4" width="21.5703125" bestFit="1" customWidth="1"/>
    <col min="5" max="5" width="18.7109375" customWidth="1"/>
    <col min="6" max="6" width="19" bestFit="1" customWidth="1"/>
  </cols>
  <sheetData>
    <row r="1" spans="1:6" x14ac:dyDescent="0.25">
      <c r="A1" s="273" t="s">
        <v>517</v>
      </c>
      <c r="B1" s="273"/>
      <c r="C1" s="273"/>
      <c r="D1" s="273"/>
      <c r="E1" s="273"/>
      <c r="F1" s="273"/>
    </row>
    <row r="3" spans="1:6" x14ac:dyDescent="0.25">
      <c r="A3" s="312" t="s">
        <v>350</v>
      </c>
      <c r="B3" s="312"/>
      <c r="C3" s="312"/>
      <c r="D3" s="312"/>
      <c r="E3" s="312"/>
      <c r="F3" s="312"/>
    </row>
    <row r="4" spans="1:6" x14ac:dyDescent="0.25">
      <c r="A4" s="295" t="s">
        <v>79</v>
      </c>
      <c r="B4" s="295" t="s">
        <v>347</v>
      </c>
      <c r="C4" s="295" t="s">
        <v>348</v>
      </c>
      <c r="D4" s="293" t="s">
        <v>411</v>
      </c>
      <c r="E4" s="318" t="s">
        <v>100</v>
      </c>
      <c r="F4" s="318"/>
    </row>
    <row r="5" spans="1:6" x14ac:dyDescent="0.25">
      <c r="A5" s="295"/>
      <c r="B5" s="295"/>
      <c r="C5" s="295"/>
      <c r="D5" s="295"/>
      <c r="E5" s="71" t="s">
        <v>349</v>
      </c>
      <c r="F5" s="71" t="s">
        <v>412</v>
      </c>
    </row>
    <row r="6" spans="1:6" x14ac:dyDescent="0.25">
      <c r="A6" s="5"/>
      <c r="B6" s="5"/>
      <c r="C6" s="5"/>
      <c r="D6" s="5"/>
      <c r="E6" s="5"/>
      <c r="F6" s="5"/>
    </row>
    <row r="7" spans="1:6" x14ac:dyDescent="0.25">
      <c r="A7" s="5"/>
      <c r="B7" s="5"/>
      <c r="C7" s="5"/>
      <c r="D7" s="5"/>
      <c r="E7" s="5"/>
      <c r="F7" s="5"/>
    </row>
    <row r="8" spans="1:6" x14ac:dyDescent="0.25">
      <c r="A8" s="5"/>
      <c r="B8" s="5"/>
      <c r="C8" s="5"/>
      <c r="D8" s="5"/>
      <c r="E8" s="5"/>
      <c r="F8" s="5"/>
    </row>
    <row r="9" spans="1:6" x14ac:dyDescent="0.25">
      <c r="A9" s="5"/>
      <c r="B9" s="5"/>
      <c r="C9" s="5"/>
      <c r="D9" s="5"/>
      <c r="E9" s="5"/>
      <c r="F9" s="5"/>
    </row>
    <row r="10" spans="1:6" x14ac:dyDescent="0.25">
      <c r="A10" s="5"/>
      <c r="B10" s="5"/>
      <c r="C10" s="5"/>
      <c r="D10" s="5"/>
      <c r="E10" s="5"/>
      <c r="F10" s="5"/>
    </row>
    <row r="11" spans="1:6" x14ac:dyDescent="0.25">
      <c r="A11" s="5"/>
      <c r="B11" s="5"/>
      <c r="C11" s="5"/>
      <c r="D11" s="5"/>
      <c r="E11" s="5"/>
      <c r="F11" s="5"/>
    </row>
    <row r="13" spans="1:6" x14ac:dyDescent="0.25">
      <c r="A13" t="s">
        <v>580</v>
      </c>
    </row>
  </sheetData>
  <mergeCells count="7">
    <mergeCell ref="A1:F1"/>
    <mergeCell ref="A3:F3"/>
    <mergeCell ref="E4:F4"/>
    <mergeCell ref="D4:D5"/>
    <mergeCell ref="C4:C5"/>
    <mergeCell ref="B4:B5"/>
    <mergeCell ref="A4:A5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6"/>
  <sheetViews>
    <sheetView workbookViewId="0">
      <selection activeCell="F27" sqref="F27"/>
    </sheetView>
  </sheetViews>
  <sheetFormatPr defaultRowHeight="15" x14ac:dyDescent="0.25"/>
  <cols>
    <col min="1" max="1" width="20.5703125" customWidth="1"/>
    <col min="2" max="6" width="17.42578125" customWidth="1"/>
  </cols>
  <sheetData>
    <row r="2" spans="1:6" x14ac:dyDescent="0.25">
      <c r="A2" s="273" t="s">
        <v>490</v>
      </c>
      <c r="B2" s="273"/>
      <c r="C2" s="273"/>
      <c r="D2" s="273"/>
      <c r="E2" s="273"/>
      <c r="F2" s="273"/>
    </row>
    <row r="4" spans="1:6" ht="29.25" customHeight="1" x14ac:dyDescent="0.25">
      <c r="A4" s="274" t="s">
        <v>398</v>
      </c>
      <c r="B4" s="274"/>
      <c r="C4" s="274"/>
      <c r="D4" s="274"/>
      <c r="E4" s="274"/>
      <c r="F4" s="274"/>
    </row>
    <row r="5" spans="1:6" ht="43.5" customHeight="1" x14ac:dyDescent="0.25">
      <c r="A5" s="4" t="s">
        <v>22</v>
      </c>
      <c r="B5" s="132" t="s">
        <v>23</v>
      </c>
      <c r="C5" s="132" t="s">
        <v>24</v>
      </c>
      <c r="D5" s="132" t="s">
        <v>25</v>
      </c>
      <c r="E5" s="132" t="s">
        <v>26</v>
      </c>
      <c r="F5" s="132" t="s">
        <v>27</v>
      </c>
    </row>
    <row r="6" spans="1:6" ht="17.25" customHeight="1" x14ac:dyDescent="0.25">
      <c r="A6" s="159"/>
      <c r="B6" s="160">
        <v>2022</v>
      </c>
      <c r="C6" s="160">
        <v>2023</v>
      </c>
      <c r="D6" s="160">
        <v>2023</v>
      </c>
      <c r="E6" s="160">
        <v>2023</v>
      </c>
      <c r="F6" s="160"/>
    </row>
    <row r="7" spans="1:6" x14ac:dyDescent="0.25">
      <c r="A7" s="5" t="s">
        <v>28</v>
      </c>
      <c r="B7" s="6">
        <v>13522.28</v>
      </c>
      <c r="C7" s="6">
        <v>9100</v>
      </c>
      <c r="D7" s="6">
        <v>13650</v>
      </c>
      <c r="E7" s="6">
        <v>15942.08</v>
      </c>
      <c r="F7" s="7">
        <f>E7/D7</f>
        <v>1.1679179487179487</v>
      </c>
    </row>
    <row r="8" spans="1:6" x14ac:dyDescent="0.25">
      <c r="A8" s="5" t="s">
        <v>29</v>
      </c>
      <c r="B8" s="6">
        <v>5831.34</v>
      </c>
      <c r="C8" s="6">
        <v>7000</v>
      </c>
      <c r="D8" s="6">
        <v>6000</v>
      </c>
      <c r="E8" s="6">
        <v>9304.3799999999992</v>
      </c>
      <c r="F8" s="7">
        <f t="shared" ref="F8" si="0">E8/D8</f>
        <v>1.5507299999999999</v>
      </c>
    </row>
    <row r="9" spans="1:6" x14ac:dyDescent="0.25">
      <c r="A9" s="5" t="s">
        <v>30</v>
      </c>
      <c r="B9" s="6">
        <v>0</v>
      </c>
      <c r="C9" s="6">
        <v>0</v>
      </c>
      <c r="D9" s="6">
        <v>0</v>
      </c>
      <c r="E9" s="6">
        <v>0</v>
      </c>
      <c r="F9" s="7">
        <v>0</v>
      </c>
    </row>
    <row r="10" spans="1:6" x14ac:dyDescent="0.25">
      <c r="A10" s="5" t="s">
        <v>31</v>
      </c>
      <c r="B10" s="6">
        <v>204.75</v>
      </c>
      <c r="C10" s="6">
        <v>0</v>
      </c>
      <c r="D10" s="6">
        <v>0</v>
      </c>
      <c r="E10" s="6">
        <v>3016.8</v>
      </c>
      <c r="F10" s="7">
        <v>0</v>
      </c>
    </row>
    <row r="11" spans="1:6" x14ac:dyDescent="0.25">
      <c r="A11" s="8" t="s">
        <v>32</v>
      </c>
      <c r="B11" s="9">
        <f>SUM(B7:B10)</f>
        <v>19558.370000000003</v>
      </c>
      <c r="C11" s="9">
        <f t="shared" ref="C11:E11" si="1">SUM(C7:C10)</f>
        <v>16100</v>
      </c>
      <c r="D11" s="9">
        <f t="shared" si="1"/>
        <v>19650</v>
      </c>
      <c r="E11" s="9">
        <f t="shared" si="1"/>
        <v>28263.26</v>
      </c>
      <c r="F11" s="10">
        <f>E11/D11</f>
        <v>1.4383338422391856</v>
      </c>
    </row>
    <row r="14" spans="1:6" ht="36" customHeight="1" x14ac:dyDescent="0.25">
      <c r="A14" s="275" t="s">
        <v>399</v>
      </c>
      <c r="B14" s="274"/>
    </row>
    <row r="15" spans="1:6" x14ac:dyDescent="0.25">
      <c r="A15" s="145" t="s">
        <v>20</v>
      </c>
      <c r="B15" s="145" t="s">
        <v>136</v>
      </c>
    </row>
    <row r="16" spans="1:6" x14ac:dyDescent="0.25">
      <c r="A16" s="147" t="s">
        <v>34</v>
      </c>
      <c r="B16" s="154">
        <v>7291.55</v>
      </c>
    </row>
    <row r="17" spans="1:6" x14ac:dyDescent="0.25">
      <c r="A17" s="147" t="s">
        <v>35</v>
      </c>
      <c r="B17" s="154">
        <v>5324.73</v>
      </c>
    </row>
    <row r="18" spans="1:6" x14ac:dyDescent="0.25">
      <c r="A18" s="147" t="s">
        <v>36</v>
      </c>
      <c r="B18" s="154">
        <v>7328.74</v>
      </c>
    </row>
    <row r="19" spans="1:6" x14ac:dyDescent="0.25">
      <c r="A19" s="147" t="s">
        <v>37</v>
      </c>
      <c r="B19" s="154">
        <v>8318.24</v>
      </c>
    </row>
    <row r="20" spans="1:6" x14ac:dyDescent="0.25">
      <c r="A20" s="145" t="s">
        <v>32</v>
      </c>
      <c r="B20" s="206">
        <f>SUM(B16:B19)</f>
        <v>28263.259999999995</v>
      </c>
    </row>
    <row r="23" spans="1:6" ht="24.75" customHeight="1" x14ac:dyDescent="0.25">
      <c r="A23" s="272" t="s">
        <v>456</v>
      </c>
      <c r="B23" s="272"/>
      <c r="C23" s="272"/>
      <c r="D23" s="272"/>
      <c r="E23" s="272"/>
      <c r="F23" s="272"/>
    </row>
    <row r="24" spans="1:6" x14ac:dyDescent="0.25">
      <c r="A24" s="276"/>
      <c r="B24" s="161" t="s">
        <v>47</v>
      </c>
      <c r="C24" s="161" t="s">
        <v>47</v>
      </c>
      <c r="D24" s="162" t="s">
        <v>48</v>
      </c>
      <c r="E24" s="161" t="s">
        <v>49</v>
      </c>
      <c r="F24" s="161" t="s">
        <v>47</v>
      </c>
    </row>
    <row r="25" spans="1:6" x14ac:dyDescent="0.25">
      <c r="A25" s="276"/>
      <c r="B25" s="163">
        <v>2021</v>
      </c>
      <c r="C25" s="163">
        <v>2022</v>
      </c>
      <c r="D25" s="163">
        <v>2023</v>
      </c>
      <c r="E25" s="163">
        <v>2023</v>
      </c>
      <c r="F25" s="163">
        <v>2023</v>
      </c>
    </row>
    <row r="26" spans="1:6" x14ac:dyDescent="0.25">
      <c r="A26" s="5" t="s">
        <v>457</v>
      </c>
      <c r="B26" s="130">
        <v>15897.84</v>
      </c>
      <c r="C26" s="130">
        <v>13522.28</v>
      </c>
      <c r="D26" s="130">
        <v>9100</v>
      </c>
      <c r="E26" s="130">
        <v>13650</v>
      </c>
      <c r="F26" s="130">
        <v>15942.081</v>
      </c>
    </row>
  </sheetData>
  <mergeCells count="5">
    <mergeCell ref="A4:F4"/>
    <mergeCell ref="A14:B14"/>
    <mergeCell ref="A23:F23"/>
    <mergeCell ref="A24:A25"/>
    <mergeCell ref="A2:F2"/>
  </mergeCells>
  <pageMargins left="0.7" right="0.7" top="0.78740157499999996" bottom="0.78740157499999996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workbookViewId="0">
      <selection activeCell="A41" sqref="A41"/>
    </sheetView>
  </sheetViews>
  <sheetFormatPr defaultRowHeight="15" x14ac:dyDescent="0.25"/>
  <cols>
    <col min="1" max="1" width="41.28515625" customWidth="1"/>
    <col min="2" max="2" width="13.42578125" customWidth="1"/>
    <col min="3" max="6" width="12.7109375" customWidth="1"/>
  </cols>
  <sheetData>
    <row r="1" spans="1:6" x14ac:dyDescent="0.25">
      <c r="A1" s="273" t="s">
        <v>518</v>
      </c>
      <c r="B1" s="273"/>
      <c r="C1" s="273"/>
      <c r="D1" s="273"/>
      <c r="E1" s="273"/>
      <c r="F1" s="273"/>
    </row>
    <row r="3" spans="1:6" ht="38.25" customHeight="1" x14ac:dyDescent="0.25">
      <c r="A3" s="341" t="s">
        <v>357</v>
      </c>
      <c r="B3" s="341"/>
      <c r="C3" s="341"/>
      <c r="D3" s="341"/>
      <c r="E3" s="341"/>
      <c r="F3" s="341"/>
    </row>
    <row r="4" spans="1:6" ht="25.5" x14ac:dyDescent="0.25">
      <c r="A4" s="46" t="s">
        <v>353</v>
      </c>
      <c r="B4" s="46" t="s">
        <v>354</v>
      </c>
      <c r="C4" s="46" t="s">
        <v>529</v>
      </c>
      <c r="D4" s="46" t="s">
        <v>531</v>
      </c>
      <c r="E4" s="46" t="s">
        <v>342</v>
      </c>
      <c r="F4" s="46" t="s">
        <v>341</v>
      </c>
    </row>
    <row r="5" spans="1:6" x14ac:dyDescent="0.25">
      <c r="A5" s="119" t="s">
        <v>355</v>
      </c>
      <c r="B5" s="119">
        <v>51730</v>
      </c>
      <c r="C5" s="11" t="s">
        <v>582</v>
      </c>
      <c r="D5" s="11" t="s">
        <v>582</v>
      </c>
      <c r="E5" s="11">
        <v>402.68</v>
      </c>
      <c r="F5" s="11">
        <v>312.5</v>
      </c>
    </row>
    <row r="6" spans="1:6" x14ac:dyDescent="0.25">
      <c r="A6" s="119" t="s">
        <v>356</v>
      </c>
      <c r="B6" s="119">
        <v>51731</v>
      </c>
      <c r="C6" s="11" t="s">
        <v>582</v>
      </c>
      <c r="D6" s="11" t="s">
        <v>582</v>
      </c>
      <c r="E6" s="11">
        <v>1.42</v>
      </c>
      <c r="F6" s="11">
        <v>0</v>
      </c>
    </row>
    <row r="7" spans="1:6" x14ac:dyDescent="0.25">
      <c r="A7" s="12" t="s">
        <v>32</v>
      </c>
      <c r="B7" s="12">
        <v>5173</v>
      </c>
      <c r="C7" s="12"/>
      <c r="D7" s="12"/>
      <c r="E7" s="12">
        <f>SUM(E5:E6)</f>
        <v>404.1</v>
      </c>
      <c r="F7" s="12">
        <f>SUM(F5:F6)</f>
        <v>312.5</v>
      </c>
    </row>
    <row r="8" spans="1:6" x14ac:dyDescent="0.25">
      <c r="A8" s="348" t="s">
        <v>581</v>
      </c>
      <c r="B8" s="348"/>
      <c r="C8" s="348"/>
      <c r="D8" s="348"/>
      <c r="E8" s="348"/>
      <c r="F8" s="348"/>
    </row>
    <row r="9" spans="1:6" x14ac:dyDescent="0.25">
      <c r="A9" s="349"/>
      <c r="B9" s="349"/>
      <c r="C9" s="349"/>
      <c r="D9" s="349"/>
      <c r="E9" s="349"/>
      <c r="F9" s="349"/>
    </row>
    <row r="13" spans="1:6" x14ac:dyDescent="0.25">
      <c r="A13" s="312" t="s">
        <v>361</v>
      </c>
      <c r="B13" s="312"/>
      <c r="C13" s="312"/>
      <c r="D13" s="312"/>
    </row>
    <row r="14" spans="1:6" x14ac:dyDescent="0.25">
      <c r="A14" s="120" t="s">
        <v>96</v>
      </c>
      <c r="B14" s="120" t="s">
        <v>583</v>
      </c>
      <c r="C14" s="120" t="s">
        <v>126</v>
      </c>
      <c r="D14" s="120" t="s">
        <v>136</v>
      </c>
    </row>
    <row r="15" spans="1:6" x14ac:dyDescent="0.25">
      <c r="A15" s="121" t="s">
        <v>358</v>
      </c>
      <c r="B15" s="257">
        <v>0</v>
      </c>
      <c r="C15" s="258">
        <v>0</v>
      </c>
      <c r="D15" s="258">
        <v>4</v>
      </c>
    </row>
    <row r="16" spans="1:6" x14ac:dyDescent="0.25">
      <c r="A16" s="121" t="s">
        <v>359</v>
      </c>
      <c r="B16" s="257">
        <v>0</v>
      </c>
      <c r="C16" s="258">
        <v>0</v>
      </c>
      <c r="D16" s="258">
        <v>3375</v>
      </c>
    </row>
    <row r="17" spans="1:4" x14ac:dyDescent="0.25">
      <c r="A17" s="122" t="s">
        <v>360</v>
      </c>
      <c r="B17" s="258">
        <v>0</v>
      </c>
      <c r="C17" s="258">
        <v>0</v>
      </c>
      <c r="D17" s="258">
        <v>0</v>
      </c>
    </row>
    <row r="18" spans="1:4" x14ac:dyDescent="0.25">
      <c r="A18" s="342" t="s">
        <v>413</v>
      </c>
      <c r="B18" s="343"/>
      <c r="C18" s="343"/>
      <c r="D18" s="344"/>
    </row>
    <row r="19" spans="1:4" ht="30.75" customHeight="1" x14ac:dyDescent="0.25">
      <c r="A19" s="345"/>
      <c r="B19" s="346"/>
      <c r="C19" s="346"/>
      <c r="D19" s="347"/>
    </row>
    <row r="20" spans="1:4" x14ac:dyDescent="0.25">
      <c r="A20" t="s">
        <v>584</v>
      </c>
    </row>
  </sheetData>
  <mergeCells count="5">
    <mergeCell ref="A3:F3"/>
    <mergeCell ref="A18:D19"/>
    <mergeCell ref="A8:F9"/>
    <mergeCell ref="A13:D13"/>
    <mergeCell ref="A1:F1"/>
  </mergeCells>
  <pageMargins left="0.7" right="0.7" top="0.78740157499999996" bottom="0.78740157499999996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workbookViewId="0">
      <selection activeCell="C29" sqref="C29"/>
    </sheetView>
  </sheetViews>
  <sheetFormatPr defaultRowHeight="15" x14ac:dyDescent="0.25"/>
  <cols>
    <col min="1" max="1" width="20.28515625" customWidth="1"/>
    <col min="2" max="2" width="26.5703125" customWidth="1"/>
    <col min="3" max="3" width="43.85546875" bestFit="1" customWidth="1"/>
    <col min="4" max="4" width="21.42578125" bestFit="1" customWidth="1"/>
    <col min="5" max="5" width="21.42578125" customWidth="1"/>
    <col min="6" max="7" width="28.28515625" customWidth="1"/>
  </cols>
  <sheetData>
    <row r="1" spans="1:7" x14ac:dyDescent="0.25">
      <c r="A1" s="273" t="s">
        <v>519</v>
      </c>
      <c r="B1" s="273"/>
      <c r="C1" s="273"/>
      <c r="D1" s="273"/>
      <c r="E1" s="273"/>
      <c r="F1" s="273"/>
      <c r="G1" s="273"/>
    </row>
    <row r="3" spans="1:7" x14ac:dyDescent="0.25">
      <c r="A3" s="312" t="s">
        <v>366</v>
      </c>
      <c r="B3" s="312"/>
      <c r="C3" s="312"/>
      <c r="D3" s="312"/>
      <c r="E3" s="312"/>
      <c r="F3" s="312"/>
    </row>
    <row r="4" spans="1:7" x14ac:dyDescent="0.25">
      <c r="A4" s="123" t="s">
        <v>363</v>
      </c>
      <c r="B4" s="123" t="s">
        <v>364</v>
      </c>
      <c r="C4" s="123" t="s">
        <v>368</v>
      </c>
      <c r="D4" s="123" t="s">
        <v>367</v>
      </c>
      <c r="E4" s="123" t="s">
        <v>360</v>
      </c>
      <c r="F4" s="123" t="s">
        <v>365</v>
      </c>
      <c r="G4" s="123" t="s">
        <v>369</v>
      </c>
    </row>
    <row r="5" spans="1:7" ht="30" x14ac:dyDescent="0.25">
      <c r="A5" s="125">
        <v>1</v>
      </c>
      <c r="B5" s="90" t="s">
        <v>588</v>
      </c>
      <c r="C5" s="259" t="s">
        <v>585</v>
      </c>
      <c r="D5" s="260">
        <v>1423</v>
      </c>
      <c r="E5" s="126">
        <v>0</v>
      </c>
      <c r="F5" s="126" t="s">
        <v>586</v>
      </c>
      <c r="G5" s="127"/>
    </row>
    <row r="6" spans="1:7" ht="45" x14ac:dyDescent="0.25">
      <c r="A6" s="128">
        <v>1</v>
      </c>
      <c r="B6" s="127" t="s">
        <v>590</v>
      </c>
      <c r="C6" s="259" t="s">
        <v>587</v>
      </c>
      <c r="D6" s="261">
        <v>0</v>
      </c>
      <c r="E6" s="127">
        <v>0</v>
      </c>
      <c r="F6" s="126" t="s">
        <v>589</v>
      </c>
      <c r="G6" s="127"/>
    </row>
    <row r="7" spans="1:7" x14ac:dyDescent="0.25">
      <c r="A7" s="128">
        <v>1</v>
      </c>
      <c r="B7" s="127" t="s">
        <v>591</v>
      </c>
      <c r="C7" s="126" t="s">
        <v>592</v>
      </c>
      <c r="D7" s="262">
        <v>1952</v>
      </c>
      <c r="E7" s="129">
        <v>0</v>
      </c>
      <c r="F7" s="263" t="s">
        <v>593</v>
      </c>
      <c r="G7" s="129"/>
    </row>
    <row r="8" spans="1:7" x14ac:dyDescent="0.25">
      <c r="A8" s="128">
        <v>1</v>
      </c>
      <c r="B8" s="126" t="s">
        <v>594</v>
      </c>
      <c r="C8" s="126" t="s">
        <v>595</v>
      </c>
      <c r="D8" s="262">
        <v>0</v>
      </c>
      <c r="E8" s="129">
        <v>0</v>
      </c>
      <c r="F8" s="263" t="s">
        <v>593</v>
      </c>
      <c r="G8" s="129"/>
    </row>
    <row r="10" spans="1:7" x14ac:dyDescent="0.25">
      <c r="A10" s="124"/>
    </row>
    <row r="11" spans="1:7" x14ac:dyDescent="0.25">
      <c r="A11" s="124"/>
    </row>
    <row r="12" spans="1:7" x14ac:dyDescent="0.25">
      <c r="A12" s="124"/>
    </row>
    <row r="13" spans="1:7" x14ac:dyDescent="0.25">
      <c r="A13" s="124"/>
    </row>
  </sheetData>
  <mergeCells count="2">
    <mergeCell ref="A3:F3"/>
    <mergeCell ref="A1:G1"/>
  </mergeCells>
  <pageMargins left="0.7" right="0.7" top="0.78740157499999996" bottom="0.78740157499999996" header="0.3" footer="0.3"/>
  <pageSetup paperSize="9" scale="6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8"/>
  <sheetViews>
    <sheetView topLeftCell="B1" workbookViewId="0">
      <selection activeCell="K14" sqref="K14"/>
    </sheetView>
  </sheetViews>
  <sheetFormatPr defaultRowHeight="15" x14ac:dyDescent="0.25"/>
  <cols>
    <col min="1" max="5" width="19.140625" customWidth="1"/>
    <col min="7" max="10" width="19.140625" customWidth="1"/>
    <col min="11" max="11" width="26.42578125" customWidth="1"/>
  </cols>
  <sheetData>
    <row r="2" spans="1:12" x14ac:dyDescent="0.25">
      <c r="A2" s="273" t="s">
        <v>520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</row>
    <row r="4" spans="1:12" s="135" customFormat="1" x14ac:dyDescent="0.25">
      <c r="A4" s="312" t="s">
        <v>376</v>
      </c>
      <c r="B4" s="312"/>
      <c r="C4" s="312"/>
      <c r="D4" s="312"/>
      <c r="E4" s="312"/>
      <c r="H4" s="312" t="s">
        <v>377</v>
      </c>
      <c r="I4" s="312"/>
      <c r="J4" s="312"/>
      <c r="K4" s="312"/>
      <c r="L4" s="312"/>
    </row>
    <row r="5" spans="1:12" ht="30" x14ac:dyDescent="0.25">
      <c r="A5" s="45" t="s">
        <v>370</v>
      </c>
      <c r="B5" s="45" t="s">
        <v>371</v>
      </c>
      <c r="C5" s="45" t="s">
        <v>372</v>
      </c>
      <c r="D5" s="45" t="s">
        <v>373</v>
      </c>
      <c r="E5" s="45" t="s">
        <v>374</v>
      </c>
      <c r="H5" s="45" t="s">
        <v>370</v>
      </c>
      <c r="I5" s="45" t="s">
        <v>371</v>
      </c>
      <c r="J5" s="45" t="s">
        <v>372</v>
      </c>
      <c r="K5" s="45" t="s">
        <v>373</v>
      </c>
      <c r="L5" s="45" t="s">
        <v>374</v>
      </c>
    </row>
    <row r="6" spans="1:12" ht="30" x14ac:dyDescent="0.25">
      <c r="A6" s="72" t="s">
        <v>547</v>
      </c>
      <c r="B6" s="72"/>
      <c r="C6" s="72"/>
      <c r="D6" s="72"/>
      <c r="E6" s="72">
        <v>0</v>
      </c>
      <c r="H6" s="72" t="s">
        <v>547</v>
      </c>
      <c r="I6" s="72" t="s">
        <v>596</v>
      </c>
      <c r="J6" s="72" t="s">
        <v>597</v>
      </c>
      <c r="K6" s="72" t="s">
        <v>598</v>
      </c>
      <c r="L6" s="72">
        <v>262.47000000000003</v>
      </c>
    </row>
    <row r="7" spans="1:12" ht="60" x14ac:dyDescent="0.25">
      <c r="A7" s="264"/>
      <c r="B7" s="264"/>
      <c r="C7" s="264"/>
      <c r="D7" s="264"/>
      <c r="E7" s="264"/>
      <c r="H7" s="72" t="s">
        <v>547</v>
      </c>
      <c r="I7" s="72" t="s">
        <v>599</v>
      </c>
      <c r="J7" s="72" t="s">
        <v>600</v>
      </c>
      <c r="K7" s="72" t="s">
        <v>601</v>
      </c>
      <c r="L7" s="72">
        <v>102.8</v>
      </c>
    </row>
    <row r="8" spans="1:12" x14ac:dyDescent="0.25">
      <c r="A8" s="131" t="s">
        <v>375</v>
      </c>
      <c r="H8" s="131" t="s">
        <v>375</v>
      </c>
    </row>
  </sheetData>
  <mergeCells count="3">
    <mergeCell ref="A4:E4"/>
    <mergeCell ref="H4:L4"/>
    <mergeCell ref="A2:L2"/>
  </mergeCells>
  <pageMargins left="0.7" right="0.7" top="0.78740157499999996" bottom="0.78740157499999996" header="0.3" footer="0.3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"/>
  <sheetViews>
    <sheetView workbookViewId="0">
      <selection activeCell="A8" sqref="A8:XFD8"/>
    </sheetView>
  </sheetViews>
  <sheetFormatPr defaultRowHeight="15" x14ac:dyDescent="0.25"/>
  <cols>
    <col min="1" max="2" width="19.42578125" customWidth="1"/>
    <col min="3" max="3" width="32.28515625" customWidth="1"/>
    <col min="4" max="4" width="40.85546875" customWidth="1"/>
    <col min="5" max="5" width="39.85546875" customWidth="1"/>
    <col min="6" max="6" width="32.7109375" customWidth="1"/>
    <col min="7" max="7" width="32" customWidth="1"/>
  </cols>
  <sheetData>
    <row r="1" spans="1:7" x14ac:dyDescent="0.25">
      <c r="A1" s="273" t="s">
        <v>521</v>
      </c>
      <c r="B1" s="273"/>
      <c r="C1" s="273"/>
      <c r="D1" s="273"/>
      <c r="E1" s="273"/>
      <c r="F1" s="273"/>
      <c r="G1" s="273"/>
    </row>
    <row r="3" spans="1:7" x14ac:dyDescent="0.25">
      <c r="A3" s="312" t="s">
        <v>381</v>
      </c>
      <c r="B3" s="312"/>
      <c r="C3" s="312"/>
      <c r="D3" s="312"/>
      <c r="E3" s="312"/>
      <c r="F3" s="312"/>
      <c r="G3" s="312"/>
    </row>
    <row r="4" spans="1:7" ht="30" x14ac:dyDescent="0.25">
      <c r="A4" s="69" t="s">
        <v>79</v>
      </c>
      <c r="B4" s="86" t="s">
        <v>420</v>
      </c>
      <c r="C4" s="68" t="s">
        <v>382</v>
      </c>
      <c r="D4" s="69" t="s">
        <v>341</v>
      </c>
      <c r="E4" s="69" t="s">
        <v>342</v>
      </c>
      <c r="F4" s="68" t="s">
        <v>380</v>
      </c>
      <c r="G4" s="69" t="s">
        <v>379</v>
      </c>
    </row>
    <row r="5" spans="1:7" ht="75" x14ac:dyDescent="0.25">
      <c r="A5" s="5" t="s">
        <v>547</v>
      </c>
      <c r="B5" s="5" t="s">
        <v>604</v>
      </c>
      <c r="C5" s="5">
        <v>5154</v>
      </c>
      <c r="D5" s="130">
        <v>2720886.41</v>
      </c>
      <c r="E5" s="130">
        <v>1475497.91</v>
      </c>
      <c r="F5" s="130">
        <f>E5-D5</f>
        <v>-1245388.5000000002</v>
      </c>
      <c r="G5" s="265" t="s">
        <v>605</v>
      </c>
    </row>
    <row r="6" spans="1:7" ht="30" x14ac:dyDescent="0.25">
      <c r="A6" s="5" t="s">
        <v>547</v>
      </c>
      <c r="B6" s="5" t="s">
        <v>606</v>
      </c>
      <c r="C6" s="5">
        <v>5424</v>
      </c>
      <c r="D6" s="130">
        <v>1759175</v>
      </c>
      <c r="E6" s="130">
        <v>1316529</v>
      </c>
      <c r="F6" s="130">
        <f>E6-D6</f>
        <v>-442646</v>
      </c>
      <c r="G6" s="265" t="s">
        <v>607</v>
      </c>
    </row>
    <row r="7" spans="1:7" ht="60" x14ac:dyDescent="0.25">
      <c r="A7" s="5" t="s">
        <v>547</v>
      </c>
      <c r="B7" s="5" t="s">
        <v>608</v>
      </c>
      <c r="C7" s="5">
        <v>5161</v>
      </c>
      <c r="D7" s="130">
        <v>3019615.14</v>
      </c>
      <c r="E7" s="130">
        <v>2774951.44</v>
      </c>
      <c r="F7" s="130">
        <f>E7-D7</f>
        <v>-244663.70000000019</v>
      </c>
      <c r="G7" s="265" t="s">
        <v>609</v>
      </c>
    </row>
  </sheetData>
  <mergeCells count="2">
    <mergeCell ref="A3:G3"/>
    <mergeCell ref="A1:G1"/>
  </mergeCells>
  <phoneticPr fontId="41" type="noConversion"/>
  <pageMargins left="0.17" right="0.19" top="0.78740157499999996" bottom="0.78740157499999996" header="0.3" footer="0.3"/>
  <pageSetup paperSize="9" scale="67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"/>
  <sheetViews>
    <sheetView workbookViewId="0">
      <selection activeCell="A7" sqref="A7"/>
    </sheetView>
  </sheetViews>
  <sheetFormatPr defaultRowHeight="15" x14ac:dyDescent="0.25"/>
  <cols>
    <col min="1" max="11" width="22.140625" customWidth="1"/>
  </cols>
  <sheetData>
    <row r="1" spans="1:11" x14ac:dyDescent="0.25">
      <c r="A1" s="273" t="s">
        <v>522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</row>
    <row r="3" spans="1:11" s="135" customFormat="1" x14ac:dyDescent="0.25">
      <c r="A3" s="312" t="s">
        <v>387</v>
      </c>
      <c r="B3" s="312"/>
      <c r="C3" s="312"/>
      <c r="D3" s="312"/>
      <c r="E3" s="312"/>
      <c r="G3" s="312" t="s">
        <v>388</v>
      </c>
      <c r="H3" s="312"/>
      <c r="I3" s="312"/>
      <c r="J3" s="312"/>
      <c r="K3" s="312"/>
    </row>
    <row r="4" spans="1:11" x14ac:dyDescent="0.25">
      <c r="A4" s="45" t="s">
        <v>370</v>
      </c>
      <c r="B4" s="45" t="s">
        <v>524</v>
      </c>
      <c r="C4" s="45" t="s">
        <v>528</v>
      </c>
      <c r="D4" s="45" t="s">
        <v>525</v>
      </c>
      <c r="E4" s="45" t="s">
        <v>527</v>
      </c>
      <c r="G4" s="45" t="s">
        <v>370</v>
      </c>
      <c r="H4" s="45" t="s">
        <v>526</v>
      </c>
      <c r="I4" s="45" t="s">
        <v>528</v>
      </c>
      <c r="J4" s="45" t="s">
        <v>525</v>
      </c>
      <c r="K4" s="45" t="s">
        <v>527</v>
      </c>
    </row>
    <row r="5" spans="1:11" x14ac:dyDescent="0.25">
      <c r="A5" s="72"/>
      <c r="B5" s="72"/>
      <c r="C5" s="72"/>
      <c r="D5" s="72"/>
      <c r="E5" s="72"/>
      <c r="G5" s="72"/>
      <c r="H5" s="72"/>
      <c r="I5" s="72"/>
      <c r="J5" s="72"/>
      <c r="K5" s="72"/>
    </row>
    <row r="7" spans="1:11" x14ac:dyDescent="0.25">
      <c r="A7" t="s">
        <v>602</v>
      </c>
    </row>
  </sheetData>
  <mergeCells count="3">
    <mergeCell ref="A3:E3"/>
    <mergeCell ref="G3:K3"/>
    <mergeCell ref="A1:K1"/>
  </mergeCells>
  <pageMargins left="0.7" right="0.7" top="0.78740157499999996" bottom="0.78740157499999996" header="0.3" footer="0.3"/>
  <pageSetup paperSize="9" scale="54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workbookViewId="0">
      <selection activeCell="A14" sqref="A14"/>
    </sheetView>
  </sheetViews>
  <sheetFormatPr defaultRowHeight="15" x14ac:dyDescent="0.25"/>
  <cols>
    <col min="1" max="5" width="26.5703125" customWidth="1"/>
  </cols>
  <sheetData>
    <row r="1" spans="1:5" x14ac:dyDescent="0.25">
      <c r="A1" s="273" t="s">
        <v>523</v>
      </c>
      <c r="B1" s="273"/>
      <c r="C1" s="273"/>
      <c r="D1" s="273"/>
      <c r="E1" s="273"/>
    </row>
    <row r="3" spans="1:5" x14ac:dyDescent="0.25">
      <c r="A3" s="312" t="s">
        <v>396</v>
      </c>
      <c r="B3" s="312"/>
      <c r="C3" s="312"/>
      <c r="D3" s="312"/>
      <c r="E3" s="312"/>
    </row>
    <row r="4" spans="1:5" ht="30" x14ac:dyDescent="0.25">
      <c r="A4" s="45" t="s">
        <v>391</v>
      </c>
      <c r="B4" s="45" t="s">
        <v>392</v>
      </c>
      <c r="C4" s="45" t="s">
        <v>393</v>
      </c>
      <c r="D4" s="45" t="s">
        <v>394</v>
      </c>
      <c r="E4" s="45" t="s">
        <v>395</v>
      </c>
    </row>
    <row r="5" spans="1:5" x14ac:dyDescent="0.25">
      <c r="A5" s="72"/>
      <c r="B5" s="72"/>
      <c r="C5" s="72"/>
      <c r="D5" s="72"/>
      <c r="E5" s="72"/>
    </row>
    <row r="6" spans="1:5" x14ac:dyDescent="0.25">
      <c r="A6" s="72"/>
      <c r="B6" s="72"/>
      <c r="C6" s="72"/>
      <c r="D6" s="72"/>
      <c r="E6" s="72"/>
    </row>
    <row r="7" spans="1:5" x14ac:dyDescent="0.25">
      <c r="A7" s="72"/>
      <c r="B7" s="72"/>
      <c r="C7" s="72"/>
      <c r="D7" s="72"/>
      <c r="E7" s="72"/>
    </row>
    <row r="8" spans="1:5" x14ac:dyDescent="0.25">
      <c r="A8" s="72"/>
      <c r="B8" s="72"/>
      <c r="C8" s="72"/>
      <c r="D8" s="72"/>
      <c r="E8" s="72"/>
    </row>
    <row r="9" spans="1:5" x14ac:dyDescent="0.25">
      <c r="A9" s="72"/>
      <c r="B9" s="72"/>
      <c r="C9" s="72"/>
      <c r="D9" s="72"/>
      <c r="E9" s="72"/>
    </row>
    <row r="10" spans="1:5" x14ac:dyDescent="0.25">
      <c r="A10" s="72"/>
      <c r="B10" s="72"/>
      <c r="C10" s="72"/>
      <c r="D10" s="72"/>
      <c r="E10" s="72"/>
    </row>
    <row r="11" spans="1:5" x14ac:dyDescent="0.25">
      <c r="A11" s="72"/>
      <c r="B11" s="72"/>
      <c r="C11" s="72"/>
      <c r="D11" s="72"/>
      <c r="E11" s="72"/>
    </row>
    <row r="12" spans="1:5" x14ac:dyDescent="0.25">
      <c r="A12" s="72"/>
      <c r="B12" s="72"/>
      <c r="C12" s="72"/>
      <c r="D12" s="72"/>
      <c r="E12" s="72"/>
    </row>
    <row r="14" spans="1:5" x14ac:dyDescent="0.25">
      <c r="A14" t="s">
        <v>603</v>
      </c>
    </row>
  </sheetData>
  <mergeCells count="2">
    <mergeCell ref="A3:E3"/>
    <mergeCell ref="A1:E1"/>
  </mergeCells>
  <pageMargins left="0.7" right="0.7" top="0.61" bottom="0.78740157499999996" header="0.3" footer="0.3"/>
  <pageSetup paperSize="9" scale="9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28"/>
  <sheetViews>
    <sheetView workbookViewId="0">
      <selection activeCell="F14" sqref="F14"/>
    </sheetView>
  </sheetViews>
  <sheetFormatPr defaultRowHeight="15" x14ac:dyDescent="0.25"/>
  <cols>
    <col min="1" max="1" width="27.85546875" customWidth="1"/>
    <col min="2" max="3" width="13.5703125" customWidth="1"/>
    <col min="4" max="6" width="13.7109375" customWidth="1"/>
  </cols>
  <sheetData>
    <row r="3" spans="1:6" x14ac:dyDescent="0.25">
      <c r="A3" s="273" t="s">
        <v>491</v>
      </c>
      <c r="B3" s="273"/>
      <c r="C3" s="273"/>
      <c r="D3" s="273"/>
      <c r="E3" s="273"/>
      <c r="F3" s="273"/>
    </row>
    <row r="5" spans="1:6" ht="35.25" customHeight="1" x14ac:dyDescent="0.25">
      <c r="A5" s="277" t="s">
        <v>400</v>
      </c>
      <c r="B5" s="278"/>
      <c r="C5" s="278"/>
      <c r="D5" s="278"/>
      <c r="E5" s="278"/>
      <c r="F5" s="278"/>
    </row>
    <row r="6" spans="1:6" ht="63.75" x14ac:dyDescent="0.25">
      <c r="A6" s="132" t="s">
        <v>41</v>
      </c>
      <c r="B6" s="132" t="s">
        <v>23</v>
      </c>
      <c r="C6" s="132" t="s">
        <v>24</v>
      </c>
      <c r="D6" s="132" t="s">
        <v>25</v>
      </c>
      <c r="E6" s="132" t="s">
        <v>26</v>
      </c>
      <c r="F6" s="132" t="s">
        <v>27</v>
      </c>
    </row>
    <row r="7" spans="1:6" x14ac:dyDescent="0.25">
      <c r="A7" s="160"/>
      <c r="B7" s="160">
        <v>2022</v>
      </c>
      <c r="C7" s="160">
        <v>2023</v>
      </c>
      <c r="D7" s="160">
        <v>2023</v>
      </c>
      <c r="E7" s="160">
        <v>2023</v>
      </c>
      <c r="F7" s="160"/>
    </row>
    <row r="8" spans="1:6" x14ac:dyDescent="0.25">
      <c r="A8" s="13" t="s">
        <v>458</v>
      </c>
      <c r="B8" s="14">
        <v>37.840000000000003</v>
      </c>
      <c r="C8" s="14">
        <v>30</v>
      </c>
      <c r="D8" s="14">
        <v>30</v>
      </c>
      <c r="E8" s="14">
        <v>31.48</v>
      </c>
      <c r="F8" s="15">
        <f>E8/D8</f>
        <v>1.0493333333333335</v>
      </c>
    </row>
    <row r="9" spans="1:6" x14ac:dyDescent="0.25">
      <c r="A9" s="13" t="s">
        <v>459</v>
      </c>
      <c r="B9" s="14">
        <v>14.42</v>
      </c>
      <c r="C9" s="14">
        <v>10</v>
      </c>
      <c r="D9" s="14">
        <v>9.5</v>
      </c>
      <c r="E9" s="14">
        <v>9.9499999999999993</v>
      </c>
      <c r="F9" s="15">
        <f t="shared" ref="F9:F15" si="0">E9/D9</f>
        <v>1.0473684210526315</v>
      </c>
    </row>
    <row r="10" spans="1:6" x14ac:dyDescent="0.25">
      <c r="A10" s="13" t="s">
        <v>460</v>
      </c>
      <c r="B10" s="14">
        <v>0</v>
      </c>
      <c r="C10" s="14">
        <v>0</v>
      </c>
      <c r="D10" s="14">
        <v>0</v>
      </c>
      <c r="E10" s="14">
        <v>0</v>
      </c>
      <c r="F10" s="15">
        <v>0</v>
      </c>
    </row>
    <row r="11" spans="1:6" x14ac:dyDescent="0.25">
      <c r="A11" s="164" t="s">
        <v>461</v>
      </c>
      <c r="B11" s="14">
        <v>632.15</v>
      </c>
      <c r="C11" s="14">
        <v>2500</v>
      </c>
      <c r="D11" s="14">
        <v>700</v>
      </c>
      <c r="E11" s="14">
        <v>3078.73</v>
      </c>
      <c r="F11" s="15">
        <f t="shared" si="0"/>
        <v>4.3981857142857139</v>
      </c>
    </row>
    <row r="12" spans="1:6" x14ac:dyDescent="0.25">
      <c r="A12" s="164" t="s">
        <v>462</v>
      </c>
      <c r="B12" s="14">
        <v>0</v>
      </c>
      <c r="C12" s="14">
        <v>0</v>
      </c>
      <c r="D12" s="14">
        <v>0</v>
      </c>
      <c r="E12" s="14">
        <v>0</v>
      </c>
      <c r="F12" s="15">
        <v>0</v>
      </c>
    </row>
    <row r="13" spans="1:6" x14ac:dyDescent="0.25">
      <c r="A13" s="164" t="s">
        <v>463</v>
      </c>
      <c r="B13" s="14">
        <v>0</v>
      </c>
      <c r="C13" s="14">
        <v>0</v>
      </c>
      <c r="D13" s="14">
        <v>0</v>
      </c>
      <c r="E13" s="14">
        <v>0</v>
      </c>
      <c r="F13" s="15">
        <v>0</v>
      </c>
    </row>
    <row r="14" spans="1:6" x14ac:dyDescent="0.25">
      <c r="A14" s="164" t="s">
        <v>464</v>
      </c>
      <c r="B14" s="14">
        <v>5146.93</v>
      </c>
      <c r="C14" s="14">
        <v>4460</v>
      </c>
      <c r="D14" s="14">
        <v>5260.5</v>
      </c>
      <c r="E14" s="14">
        <v>6184.22</v>
      </c>
      <c r="F14" s="15">
        <f t="shared" si="0"/>
        <v>1.1755954757152363</v>
      </c>
    </row>
    <row r="15" spans="1:6" x14ac:dyDescent="0.25">
      <c r="A15" s="16" t="s">
        <v>32</v>
      </c>
      <c r="B15" s="17">
        <f>SUM(B8:B14)</f>
        <v>5831.34</v>
      </c>
      <c r="C15" s="17">
        <f t="shared" ref="C15:E15" si="1">SUM(C8:C14)</f>
        <v>7000</v>
      </c>
      <c r="D15" s="17">
        <f t="shared" si="1"/>
        <v>6000</v>
      </c>
      <c r="E15" s="17">
        <f t="shared" si="1"/>
        <v>9304.380000000001</v>
      </c>
      <c r="F15" s="18">
        <f t="shared" si="0"/>
        <v>1.5507300000000002</v>
      </c>
    </row>
    <row r="20" spans="1:4" ht="50.25" customHeight="1" x14ac:dyDescent="0.25">
      <c r="A20" s="279" t="s">
        <v>465</v>
      </c>
      <c r="B20" s="279"/>
      <c r="C20" s="279"/>
      <c r="D20" s="279"/>
    </row>
    <row r="21" spans="1:4" x14ac:dyDescent="0.25">
      <c r="A21" s="280" t="s">
        <v>42</v>
      </c>
      <c r="B21" s="19" t="s">
        <v>466</v>
      </c>
      <c r="C21" s="146" t="s">
        <v>467</v>
      </c>
      <c r="D21" s="146" t="s">
        <v>467</v>
      </c>
    </row>
    <row r="22" spans="1:4" x14ac:dyDescent="0.25">
      <c r="A22" s="281"/>
      <c r="B22" s="19">
        <v>2021</v>
      </c>
      <c r="C22" s="146">
        <v>2022</v>
      </c>
      <c r="D22" s="146">
        <v>2023</v>
      </c>
    </row>
    <row r="23" spans="1:4" x14ac:dyDescent="0.25">
      <c r="A23" s="11" t="s">
        <v>43</v>
      </c>
      <c r="B23" s="165">
        <v>2074.7800000000002</v>
      </c>
      <c r="C23" s="166">
        <v>632.15</v>
      </c>
      <c r="D23" s="166">
        <v>3078.73</v>
      </c>
    </row>
    <row r="24" spans="1:4" ht="25.5" x14ac:dyDescent="0.25">
      <c r="A24" s="11" t="s">
        <v>44</v>
      </c>
      <c r="B24" s="165">
        <v>5002.67</v>
      </c>
      <c r="C24" s="166">
        <v>5049.59</v>
      </c>
      <c r="D24" s="166">
        <v>5841.69</v>
      </c>
    </row>
    <row r="25" spans="1:4" x14ac:dyDescent="0.25">
      <c r="A25" s="11" t="s">
        <v>45</v>
      </c>
      <c r="B25" s="154">
        <v>295.51</v>
      </c>
      <c r="C25" s="166">
        <v>149.61000000000001</v>
      </c>
      <c r="D25" s="166">
        <v>383.96</v>
      </c>
    </row>
    <row r="26" spans="1:4" x14ac:dyDescent="0.25">
      <c r="A26" s="146" t="s">
        <v>46</v>
      </c>
      <c r="B26" s="167">
        <f>SUM(B23:B25)</f>
        <v>7372.9600000000009</v>
      </c>
      <c r="C26" s="167">
        <f t="shared" ref="C26:D26" si="2">SUM(C23:C25)</f>
        <v>5831.3499999999995</v>
      </c>
      <c r="D26" s="167">
        <f t="shared" si="2"/>
        <v>9304.3799999999992</v>
      </c>
    </row>
    <row r="28" spans="1:4" x14ac:dyDescent="0.25">
      <c r="A28" s="168" t="s">
        <v>468</v>
      </c>
    </row>
  </sheetData>
  <mergeCells count="4">
    <mergeCell ref="A5:F5"/>
    <mergeCell ref="A20:D20"/>
    <mergeCell ref="A21:A22"/>
    <mergeCell ref="A3:F3"/>
  </mergeCells>
  <pageMargins left="0.7" right="0.7" top="0.78740157499999996" bottom="0.78740157499999996" header="0.3" footer="0.3"/>
  <pageSetup paperSize="9"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7"/>
  <sheetViews>
    <sheetView workbookViewId="0">
      <selection activeCell="H15" sqref="H15"/>
    </sheetView>
  </sheetViews>
  <sheetFormatPr defaultRowHeight="15" x14ac:dyDescent="0.25"/>
  <cols>
    <col min="1" max="1" width="25.7109375" bestFit="1" customWidth="1"/>
    <col min="2" max="3" width="10" bestFit="1" customWidth="1"/>
    <col min="4" max="8" width="12.42578125" customWidth="1"/>
  </cols>
  <sheetData>
    <row r="3" spans="1:8" x14ac:dyDescent="0.25">
      <c r="A3" s="273" t="s">
        <v>492</v>
      </c>
      <c r="B3" s="273"/>
      <c r="C3" s="273"/>
      <c r="D3" s="273"/>
      <c r="E3" s="273"/>
      <c r="F3" s="273"/>
      <c r="G3" s="273"/>
      <c r="H3" s="273"/>
    </row>
    <row r="5" spans="1:8" ht="33" customHeight="1" x14ac:dyDescent="0.25">
      <c r="A5" s="277" t="s">
        <v>401</v>
      </c>
      <c r="B5" s="278"/>
      <c r="C5" s="278"/>
      <c r="D5" s="278"/>
      <c r="E5" s="278"/>
      <c r="F5" s="278"/>
      <c r="G5" s="278"/>
      <c r="H5" s="278"/>
    </row>
    <row r="6" spans="1:8" ht="45" x14ac:dyDescent="0.25">
      <c r="A6" s="282" t="s">
        <v>8</v>
      </c>
      <c r="B6" s="283" t="s">
        <v>47</v>
      </c>
      <c r="C6" s="283"/>
      <c r="D6" s="20" t="s">
        <v>48</v>
      </c>
      <c r="E6" s="20" t="s">
        <v>49</v>
      </c>
      <c r="F6" s="20" t="s">
        <v>47</v>
      </c>
      <c r="G6" s="21" t="s">
        <v>27</v>
      </c>
      <c r="H6" s="283" t="s">
        <v>533</v>
      </c>
    </row>
    <row r="7" spans="1:8" x14ac:dyDescent="0.25">
      <c r="A7" s="282"/>
      <c r="B7" s="22">
        <v>2021</v>
      </c>
      <c r="C7" s="22">
        <v>2022</v>
      </c>
      <c r="D7" s="282">
        <v>2023</v>
      </c>
      <c r="E7" s="282"/>
      <c r="F7" s="282"/>
      <c r="G7" s="282"/>
      <c r="H7" s="283"/>
    </row>
    <row r="8" spans="1:8" x14ac:dyDescent="0.25">
      <c r="A8" s="23" t="s">
        <v>16</v>
      </c>
      <c r="B8" s="207">
        <f t="shared" ref="B8:H8" si="0">B10+B16</f>
        <v>391532.27999999997</v>
      </c>
      <c r="C8" s="207">
        <f t="shared" si="0"/>
        <v>386899.32999999996</v>
      </c>
      <c r="D8" s="207">
        <f t="shared" si="0"/>
        <v>387986.96</v>
      </c>
      <c r="E8" s="207">
        <f t="shared" si="0"/>
        <v>430501.96</v>
      </c>
      <c r="F8" s="207">
        <f t="shared" si="0"/>
        <v>413882.35</v>
      </c>
      <c r="G8" s="211">
        <f>F8/E8</f>
        <v>0.96139480990980841</v>
      </c>
      <c r="H8" s="208">
        <f t="shared" si="0"/>
        <v>10501.25</v>
      </c>
    </row>
    <row r="9" spans="1:8" x14ac:dyDescent="0.25">
      <c r="A9" s="24" t="s">
        <v>50</v>
      </c>
      <c r="B9" s="25"/>
      <c r="C9" s="25"/>
      <c r="D9" s="25"/>
      <c r="E9" s="25"/>
      <c r="F9" s="25"/>
      <c r="G9" s="25"/>
      <c r="H9" s="26"/>
    </row>
    <row r="10" spans="1:8" x14ac:dyDescent="0.25">
      <c r="A10" s="27" t="s">
        <v>51</v>
      </c>
      <c r="B10" s="209">
        <f>SUM(B12:B15)</f>
        <v>387805.74</v>
      </c>
      <c r="C10" s="209">
        <f t="shared" ref="C10:H10" si="1">SUM(C12:C15)</f>
        <v>384522.86</v>
      </c>
      <c r="D10" s="209">
        <f t="shared" si="1"/>
        <v>382986.96</v>
      </c>
      <c r="E10" s="209">
        <f t="shared" si="1"/>
        <v>428001.96</v>
      </c>
      <c r="F10" s="209">
        <f t="shared" si="1"/>
        <v>408238.47</v>
      </c>
      <c r="G10" s="212">
        <f>F10/E10</f>
        <v>0.95382383295627893</v>
      </c>
      <c r="H10" s="210">
        <f t="shared" si="1"/>
        <v>4422.6099999999997</v>
      </c>
    </row>
    <row r="11" spans="1:8" x14ac:dyDescent="0.25">
      <c r="A11" s="24" t="s">
        <v>50</v>
      </c>
      <c r="B11" s="25"/>
      <c r="C11" s="25"/>
      <c r="D11" s="25"/>
      <c r="E11" s="25"/>
      <c r="F11" s="25"/>
      <c r="G11" s="25"/>
      <c r="H11" s="26"/>
    </row>
    <row r="12" spans="1:8" ht="25.5" x14ac:dyDescent="0.25">
      <c r="A12" s="28" t="s">
        <v>52</v>
      </c>
      <c r="B12" s="214">
        <v>246712.71</v>
      </c>
      <c r="C12" s="214">
        <v>246960.63</v>
      </c>
      <c r="D12" s="214">
        <v>249614.88</v>
      </c>
      <c r="E12" s="214">
        <v>272595.58</v>
      </c>
      <c r="F12" s="214">
        <v>263949.5</v>
      </c>
      <c r="G12" s="213">
        <f t="shared" ref="G12:G15" si="2">F12/E12</f>
        <v>0.96828239107912162</v>
      </c>
      <c r="H12" s="215">
        <v>408.09</v>
      </c>
    </row>
    <row r="13" spans="1:8" x14ac:dyDescent="0.25">
      <c r="A13" s="31" t="s">
        <v>53</v>
      </c>
      <c r="B13" s="214">
        <v>79541.009999999995</v>
      </c>
      <c r="C13" s="214">
        <v>81397.31</v>
      </c>
      <c r="D13" s="214">
        <v>84369.82</v>
      </c>
      <c r="E13" s="214">
        <v>92103.5</v>
      </c>
      <c r="F13" s="214">
        <v>84339.12</v>
      </c>
      <c r="G13" s="213">
        <f t="shared" si="2"/>
        <v>0.91569940338857914</v>
      </c>
      <c r="H13" s="215">
        <v>330</v>
      </c>
    </row>
    <row r="14" spans="1:8" x14ac:dyDescent="0.25">
      <c r="A14" s="31" t="s">
        <v>54</v>
      </c>
      <c r="B14" s="214">
        <v>4957.6499999999996</v>
      </c>
      <c r="C14" s="214">
        <v>4965.79</v>
      </c>
      <c r="D14" s="214">
        <v>4967.21</v>
      </c>
      <c r="E14" s="214">
        <v>5424.83</v>
      </c>
      <c r="F14" s="214">
        <v>5297.07</v>
      </c>
      <c r="G14" s="213">
        <f t="shared" si="2"/>
        <v>0.97644903158255647</v>
      </c>
      <c r="H14" s="215">
        <v>15</v>
      </c>
    </row>
    <row r="15" spans="1:8" x14ac:dyDescent="0.25">
      <c r="A15" s="31" t="s">
        <v>55</v>
      </c>
      <c r="B15" s="214">
        <v>56594.37</v>
      </c>
      <c r="C15" s="214">
        <v>51199.13</v>
      </c>
      <c r="D15" s="214">
        <v>44035.05</v>
      </c>
      <c r="E15" s="214">
        <v>57878.05</v>
      </c>
      <c r="F15" s="214">
        <v>54652.78</v>
      </c>
      <c r="G15" s="213">
        <f t="shared" si="2"/>
        <v>0.94427472936631407</v>
      </c>
      <c r="H15" s="215">
        <v>3669.52</v>
      </c>
    </row>
    <row r="16" spans="1:8" x14ac:dyDescent="0.25">
      <c r="A16" s="27" t="s">
        <v>56</v>
      </c>
      <c r="B16" s="209">
        <v>3726.54</v>
      </c>
      <c r="C16" s="209">
        <v>2376.4699999999998</v>
      </c>
      <c r="D16" s="209">
        <v>5000</v>
      </c>
      <c r="E16" s="209">
        <v>2500</v>
      </c>
      <c r="F16" s="209">
        <v>5643.88</v>
      </c>
      <c r="G16" s="212">
        <f>F16/E16</f>
        <v>2.257552</v>
      </c>
      <c r="H16" s="210">
        <v>6078.64</v>
      </c>
    </row>
    <row r="17" spans="1:8" x14ac:dyDescent="0.25">
      <c r="A17" s="32" t="s">
        <v>57</v>
      </c>
      <c r="B17" s="33"/>
      <c r="C17" s="33"/>
      <c r="D17" s="33"/>
      <c r="E17" s="33"/>
      <c r="F17" s="33"/>
      <c r="G17" s="33"/>
      <c r="H17" s="33"/>
    </row>
  </sheetData>
  <mergeCells count="6">
    <mergeCell ref="A3:H3"/>
    <mergeCell ref="A5:H5"/>
    <mergeCell ref="A6:A7"/>
    <mergeCell ref="B6:C6"/>
    <mergeCell ref="H6:H7"/>
    <mergeCell ref="D7:G7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7"/>
  <sheetViews>
    <sheetView zoomScale="80" zoomScaleNormal="80" workbookViewId="0">
      <selection activeCell="H8" sqref="H8"/>
    </sheetView>
  </sheetViews>
  <sheetFormatPr defaultRowHeight="15" x14ac:dyDescent="0.25"/>
  <cols>
    <col min="1" max="1" width="44.140625" customWidth="1"/>
    <col min="2" max="9" width="18.42578125" customWidth="1"/>
  </cols>
  <sheetData>
    <row r="2" spans="1:9" ht="25.5" customHeight="1" x14ac:dyDescent="0.25">
      <c r="A2" s="284" t="s">
        <v>493</v>
      </c>
      <c r="B2" s="284"/>
      <c r="C2" s="284"/>
      <c r="D2" s="284"/>
      <c r="E2" s="284"/>
      <c r="F2" s="284"/>
      <c r="G2" s="284"/>
      <c r="H2" s="284"/>
      <c r="I2" s="284"/>
    </row>
    <row r="4" spans="1:9" ht="42" customHeight="1" thickBot="1" x14ac:dyDescent="0.3">
      <c r="A4" s="285" t="s">
        <v>402</v>
      </c>
      <c r="B4" s="286"/>
      <c r="C4" s="286"/>
      <c r="D4" s="286"/>
      <c r="E4" s="286"/>
      <c r="F4" s="286"/>
      <c r="G4" s="286"/>
      <c r="H4" s="286"/>
      <c r="I4" s="286"/>
    </row>
    <row r="5" spans="1:9" s="216" customFormat="1" ht="16.5" customHeight="1" thickBot="1" x14ac:dyDescent="0.3">
      <c r="A5" s="287" t="s">
        <v>62</v>
      </c>
      <c r="B5" s="289" t="s">
        <v>47</v>
      </c>
      <c r="C5" s="290"/>
      <c r="D5" s="287" t="s">
        <v>529</v>
      </c>
      <c r="E5" s="287" t="s">
        <v>530</v>
      </c>
      <c r="F5" s="287" t="s">
        <v>531</v>
      </c>
      <c r="G5" s="287" t="s">
        <v>534</v>
      </c>
      <c r="H5" s="34" t="s">
        <v>535</v>
      </c>
      <c r="I5" s="287" t="s">
        <v>533</v>
      </c>
    </row>
    <row r="6" spans="1:9" s="216" customFormat="1" ht="39.75" customHeight="1" thickBot="1" x14ac:dyDescent="0.3">
      <c r="A6" s="288"/>
      <c r="B6" s="35">
        <v>2021</v>
      </c>
      <c r="C6" s="35">
        <v>2022</v>
      </c>
      <c r="D6" s="288"/>
      <c r="E6" s="288"/>
      <c r="F6" s="288"/>
      <c r="G6" s="288"/>
      <c r="H6" s="36" t="s">
        <v>63</v>
      </c>
      <c r="I6" s="288"/>
    </row>
    <row r="7" spans="1:9" s="216" customFormat="1" ht="21.75" customHeight="1" thickBot="1" x14ac:dyDescent="0.3">
      <c r="A7" s="37" t="s">
        <v>536</v>
      </c>
      <c r="B7" s="217">
        <f>B8+B13+B21+B24+B26</f>
        <v>387805.75</v>
      </c>
      <c r="C7" s="217">
        <f t="shared" ref="C7:G7" si="0">C8+C13+C21+C24+C26</f>
        <v>384522.87</v>
      </c>
      <c r="D7" s="217">
        <f t="shared" si="0"/>
        <v>382986.96</v>
      </c>
      <c r="E7" s="217">
        <f t="shared" si="0"/>
        <v>428001.96</v>
      </c>
      <c r="F7" s="217">
        <f t="shared" si="0"/>
        <v>424469.91000000003</v>
      </c>
      <c r="G7" s="217">
        <f t="shared" si="0"/>
        <v>408190.91000000003</v>
      </c>
      <c r="H7" s="233">
        <f>G7/F7</f>
        <v>0.96164863605997419</v>
      </c>
      <c r="I7" s="218">
        <f>I8+I13+I21+I24+I26</f>
        <v>4375.0689999999986</v>
      </c>
    </row>
    <row r="8" spans="1:9" s="216" customFormat="1" ht="21.75" customHeight="1" thickBot="1" x14ac:dyDescent="0.3">
      <c r="A8" s="38" t="s">
        <v>537</v>
      </c>
      <c r="B8" s="219">
        <f>SUM(B9:B12)</f>
        <v>326253.72000000003</v>
      </c>
      <c r="C8" s="219">
        <f t="shared" ref="C8:G8" si="1">SUM(C9:C12)</f>
        <v>328538.82</v>
      </c>
      <c r="D8" s="219">
        <f t="shared" si="1"/>
        <v>333984.7</v>
      </c>
      <c r="E8" s="219">
        <f t="shared" si="1"/>
        <v>364916.94</v>
      </c>
      <c r="F8" s="219">
        <f t="shared" si="1"/>
        <v>357946.87</v>
      </c>
      <c r="G8" s="219">
        <f t="shared" si="1"/>
        <v>348563.13</v>
      </c>
      <c r="H8" s="220">
        <f t="shared" ref="H8:H25" si="2">G8/F8</f>
        <v>0.97378454517565693</v>
      </c>
      <c r="I8" s="219">
        <f>SUM(I9:I12)</f>
        <v>820.58899999999994</v>
      </c>
    </row>
    <row r="9" spans="1:9" s="216" customFormat="1" ht="21.75" customHeight="1" thickBot="1" x14ac:dyDescent="0.3">
      <c r="A9" s="39" t="s">
        <v>64</v>
      </c>
      <c r="B9" s="221">
        <v>90673.67</v>
      </c>
      <c r="C9" s="221">
        <v>95493.36</v>
      </c>
      <c r="D9" s="221">
        <v>101235</v>
      </c>
      <c r="E9" s="221">
        <v>103523.7</v>
      </c>
      <c r="F9" s="221">
        <v>97701.08</v>
      </c>
      <c r="G9" s="221">
        <v>97701.08</v>
      </c>
      <c r="H9" s="222">
        <f t="shared" si="2"/>
        <v>1</v>
      </c>
      <c r="I9" s="223">
        <v>0</v>
      </c>
    </row>
    <row r="10" spans="1:9" s="216" customFormat="1" ht="21.75" customHeight="1" thickBot="1" x14ac:dyDescent="0.3">
      <c r="A10" s="39" t="s">
        <v>65</v>
      </c>
      <c r="B10" s="221">
        <v>156039.04000000001</v>
      </c>
      <c r="C10" s="221">
        <v>151467.26999999999</v>
      </c>
      <c r="D10" s="221">
        <v>148379.88</v>
      </c>
      <c r="E10" s="221">
        <v>169071.88</v>
      </c>
      <c r="F10" s="221">
        <v>169479.97</v>
      </c>
      <c r="G10" s="221">
        <v>166248.41</v>
      </c>
      <c r="H10" s="222">
        <f t="shared" si="2"/>
        <v>0.98093249603478216</v>
      </c>
      <c r="I10" s="223">
        <v>408.089</v>
      </c>
    </row>
    <row r="11" spans="1:9" s="216" customFormat="1" ht="32.25" thickBot="1" x14ac:dyDescent="0.3">
      <c r="A11" s="39" t="s">
        <v>66</v>
      </c>
      <c r="B11" s="221">
        <v>79541.009999999995</v>
      </c>
      <c r="C11" s="221">
        <v>81397.31</v>
      </c>
      <c r="D11" s="221">
        <v>84369.82</v>
      </c>
      <c r="E11" s="221">
        <v>92103.5</v>
      </c>
      <c r="F11" s="221">
        <v>90465.46</v>
      </c>
      <c r="G11" s="221">
        <v>84339.12</v>
      </c>
      <c r="H11" s="222">
        <f t="shared" si="2"/>
        <v>0.93227978943565848</v>
      </c>
      <c r="I11" s="223">
        <v>330</v>
      </c>
    </row>
    <row r="12" spans="1:9" s="216" customFormat="1" ht="32.25" thickBot="1" x14ac:dyDescent="0.3">
      <c r="A12" s="39" t="s">
        <v>538</v>
      </c>
      <c r="B12" s="221">
        <v>0</v>
      </c>
      <c r="C12" s="221">
        <v>180.88</v>
      </c>
      <c r="D12" s="221">
        <v>0</v>
      </c>
      <c r="E12" s="221">
        <v>217.86</v>
      </c>
      <c r="F12" s="221">
        <v>300.36</v>
      </c>
      <c r="G12" s="221">
        <v>274.52</v>
      </c>
      <c r="H12" s="222">
        <f t="shared" si="2"/>
        <v>0.91396990278332657</v>
      </c>
      <c r="I12" s="223">
        <v>82.5</v>
      </c>
    </row>
    <row r="13" spans="1:9" s="216" customFormat="1" ht="21.75" customHeight="1" thickBot="1" x14ac:dyDescent="0.3">
      <c r="A13" s="40" t="s">
        <v>67</v>
      </c>
      <c r="B13" s="219">
        <f t="shared" ref="B13:G13" si="3">SUM(B14:B20)</f>
        <v>55058.53</v>
      </c>
      <c r="C13" s="219">
        <f t="shared" si="3"/>
        <v>49251.58</v>
      </c>
      <c r="D13" s="219">
        <f t="shared" si="3"/>
        <v>42670.05</v>
      </c>
      <c r="E13" s="219">
        <f t="shared" si="3"/>
        <v>56281.66</v>
      </c>
      <c r="F13" s="219">
        <f t="shared" si="3"/>
        <v>59821.14</v>
      </c>
      <c r="G13" s="219">
        <f t="shared" si="3"/>
        <v>53006.679999999993</v>
      </c>
      <c r="H13" s="224">
        <f t="shared" si="2"/>
        <v>0.88608608929886645</v>
      </c>
      <c r="I13" s="225">
        <f>SUM(I14:I20)</f>
        <v>3539.4799999999987</v>
      </c>
    </row>
    <row r="14" spans="1:9" s="216" customFormat="1" ht="32.25" thickBot="1" x14ac:dyDescent="0.3">
      <c r="A14" s="39" t="s">
        <v>539</v>
      </c>
      <c r="B14" s="226">
        <v>73.209999999999994</v>
      </c>
      <c r="C14" s="226">
        <v>32.06</v>
      </c>
      <c r="D14" s="226">
        <v>170</v>
      </c>
      <c r="E14" s="226">
        <v>139.75</v>
      </c>
      <c r="F14" s="226">
        <v>139.75</v>
      </c>
      <c r="G14" s="226">
        <v>89.75</v>
      </c>
      <c r="H14" s="227">
        <f t="shared" si="2"/>
        <v>0.64221824686940965</v>
      </c>
      <c r="I14" s="226">
        <f t="shared" ref="I14:I20" si="4">F14-E13:E14</f>
        <v>0</v>
      </c>
    </row>
    <row r="15" spans="1:9" s="216" customFormat="1" ht="21.75" customHeight="1" thickBot="1" x14ac:dyDescent="0.3">
      <c r="A15" s="39" t="s">
        <v>68</v>
      </c>
      <c r="B15" s="226">
        <v>2567.42</v>
      </c>
      <c r="C15" s="226">
        <v>4606.88</v>
      </c>
      <c r="D15" s="226">
        <v>4070</v>
      </c>
      <c r="E15" s="226">
        <v>2998.98</v>
      </c>
      <c r="F15" s="226">
        <v>3807.12</v>
      </c>
      <c r="G15" s="226">
        <v>2792.78</v>
      </c>
      <c r="H15" s="227">
        <f t="shared" si="2"/>
        <v>0.73356763117527168</v>
      </c>
      <c r="I15" s="226">
        <f t="shared" si="4"/>
        <v>808.13999999999987</v>
      </c>
    </row>
    <row r="16" spans="1:9" s="216" customFormat="1" ht="21.75" customHeight="1" thickBot="1" x14ac:dyDescent="0.3">
      <c r="A16" s="39" t="s">
        <v>69</v>
      </c>
      <c r="B16" s="226">
        <v>0</v>
      </c>
      <c r="C16" s="226">
        <v>0</v>
      </c>
      <c r="D16" s="226">
        <v>0</v>
      </c>
      <c r="E16" s="226">
        <v>1</v>
      </c>
      <c r="F16" s="226">
        <v>1</v>
      </c>
      <c r="G16" s="226">
        <v>0.02</v>
      </c>
      <c r="H16" s="227">
        <f t="shared" si="2"/>
        <v>0.02</v>
      </c>
      <c r="I16" s="226">
        <f t="shared" si="4"/>
        <v>0</v>
      </c>
    </row>
    <row r="17" spans="1:9" s="216" customFormat="1" ht="21.75" customHeight="1" thickBot="1" x14ac:dyDescent="0.3">
      <c r="A17" s="39" t="s">
        <v>70</v>
      </c>
      <c r="B17" s="226">
        <v>3367.62</v>
      </c>
      <c r="C17" s="226">
        <v>4814.62</v>
      </c>
      <c r="D17" s="226">
        <v>5600</v>
      </c>
      <c r="E17" s="226">
        <v>3950</v>
      </c>
      <c r="F17" s="226">
        <v>3950</v>
      </c>
      <c r="G17" s="226">
        <v>3639.46</v>
      </c>
      <c r="H17" s="228">
        <f t="shared" si="2"/>
        <v>0.92138227848101262</v>
      </c>
      <c r="I17" s="229">
        <f>F17-E15:E17</f>
        <v>0</v>
      </c>
    </row>
    <row r="18" spans="1:9" s="216" customFormat="1" ht="21.75" customHeight="1" thickBot="1" x14ac:dyDescent="0.3">
      <c r="A18" s="39" t="s">
        <v>71</v>
      </c>
      <c r="B18" s="226">
        <v>10066.530000000001</v>
      </c>
      <c r="C18" s="226">
        <v>10081.64</v>
      </c>
      <c r="D18" s="226">
        <v>11525</v>
      </c>
      <c r="E18" s="226">
        <v>11157.61</v>
      </c>
      <c r="F18" s="226">
        <v>11279.81</v>
      </c>
      <c r="G18" s="226">
        <v>9937.7800000000007</v>
      </c>
      <c r="H18" s="227">
        <f t="shared" si="2"/>
        <v>0.88102370518652362</v>
      </c>
      <c r="I18" s="226">
        <f t="shared" si="4"/>
        <v>122.19999999999891</v>
      </c>
    </row>
    <row r="19" spans="1:9" s="216" customFormat="1" ht="21.75" customHeight="1" thickBot="1" x14ac:dyDescent="0.3">
      <c r="A19" s="39" t="s">
        <v>72</v>
      </c>
      <c r="B19" s="226">
        <v>674.1</v>
      </c>
      <c r="C19" s="226">
        <v>964.88</v>
      </c>
      <c r="D19" s="226">
        <v>2102.3000000000002</v>
      </c>
      <c r="E19" s="226">
        <v>3034.4</v>
      </c>
      <c r="F19" s="226">
        <v>3192.54</v>
      </c>
      <c r="G19" s="226">
        <v>2465.3000000000002</v>
      </c>
      <c r="H19" s="227">
        <f t="shared" si="2"/>
        <v>0.7722064563012524</v>
      </c>
      <c r="I19" s="226">
        <f t="shared" si="4"/>
        <v>158.13999999999987</v>
      </c>
    </row>
    <row r="20" spans="1:9" s="216" customFormat="1" ht="21.75" customHeight="1" thickBot="1" x14ac:dyDescent="0.3">
      <c r="A20" s="39" t="s">
        <v>73</v>
      </c>
      <c r="B20" s="226">
        <v>38309.65</v>
      </c>
      <c r="C20" s="226">
        <v>28751.5</v>
      </c>
      <c r="D20" s="226">
        <v>19202.75</v>
      </c>
      <c r="E20" s="226">
        <v>34999.919999999998</v>
      </c>
      <c r="F20" s="226">
        <v>37450.92</v>
      </c>
      <c r="G20" s="226">
        <v>34081.589999999997</v>
      </c>
      <c r="H20" s="228">
        <f t="shared" si="2"/>
        <v>0.91003345178169182</v>
      </c>
      <c r="I20" s="229">
        <f t="shared" si="4"/>
        <v>2451</v>
      </c>
    </row>
    <row r="21" spans="1:9" s="216" customFormat="1" ht="48" thickBot="1" x14ac:dyDescent="0.3">
      <c r="A21" s="40" t="s">
        <v>540</v>
      </c>
      <c r="B21" s="219">
        <f>SUM(B22:B23)</f>
        <v>4965.1499999999996</v>
      </c>
      <c r="C21" s="219">
        <f t="shared" ref="C21:G21" si="5">SUM(C22:C23)</f>
        <v>4973.29</v>
      </c>
      <c r="D21" s="219">
        <f t="shared" si="5"/>
        <v>4982.21</v>
      </c>
      <c r="E21" s="219">
        <f t="shared" si="5"/>
        <v>5436.83</v>
      </c>
      <c r="F21" s="219">
        <f t="shared" si="5"/>
        <v>5335.37</v>
      </c>
      <c r="G21" s="219">
        <f t="shared" si="5"/>
        <v>5304.57</v>
      </c>
      <c r="H21" s="224">
        <f t="shared" si="2"/>
        <v>0.99422720448628676</v>
      </c>
      <c r="I21" s="225">
        <f>SUM(I22:I23)</f>
        <v>15</v>
      </c>
    </row>
    <row r="22" spans="1:9" s="216" customFormat="1" ht="32.25" thickBot="1" x14ac:dyDescent="0.3">
      <c r="A22" s="230" t="s">
        <v>541</v>
      </c>
      <c r="B22" s="231">
        <v>4957.6499999999996</v>
      </c>
      <c r="C22" s="231">
        <v>4965.79</v>
      </c>
      <c r="D22" s="231">
        <v>4967.21</v>
      </c>
      <c r="E22" s="231">
        <v>5424.83</v>
      </c>
      <c r="F22" s="231">
        <v>5323.37</v>
      </c>
      <c r="G22" s="231">
        <v>5297.07</v>
      </c>
      <c r="H22" s="232">
        <f t="shared" si="2"/>
        <v>0.99505952056685898</v>
      </c>
      <c r="I22" s="229">
        <v>15</v>
      </c>
    </row>
    <row r="23" spans="1:9" s="216" customFormat="1" ht="48" thickBot="1" x14ac:dyDescent="0.3">
      <c r="A23" s="230" t="s">
        <v>542</v>
      </c>
      <c r="B23" s="231">
        <v>7.5</v>
      </c>
      <c r="C23" s="231">
        <v>7.5</v>
      </c>
      <c r="D23" s="231">
        <v>15</v>
      </c>
      <c r="E23" s="231">
        <v>12</v>
      </c>
      <c r="F23" s="231">
        <v>12</v>
      </c>
      <c r="G23" s="231">
        <v>7.5</v>
      </c>
      <c r="H23" s="232">
        <f t="shared" si="2"/>
        <v>0.625</v>
      </c>
      <c r="I23" s="229">
        <f t="shared" ref="I23" si="6">F23-E22:E23</f>
        <v>0</v>
      </c>
    </row>
    <row r="24" spans="1:9" s="216" customFormat="1" ht="16.5" thickBot="1" x14ac:dyDescent="0.3">
      <c r="A24" s="40" t="s">
        <v>543</v>
      </c>
      <c r="B24" s="219">
        <f>B25</f>
        <v>1528.35</v>
      </c>
      <c r="C24" s="219">
        <f t="shared" ref="C24:G24" si="7">C25</f>
        <v>1759.18</v>
      </c>
      <c r="D24" s="219">
        <f t="shared" si="7"/>
        <v>1300</v>
      </c>
      <c r="E24" s="219">
        <f t="shared" si="7"/>
        <v>1316.53</v>
      </c>
      <c r="F24" s="219">
        <f t="shared" si="7"/>
        <v>1316.53</v>
      </c>
      <c r="G24" s="219">
        <f t="shared" si="7"/>
        <v>1316.53</v>
      </c>
      <c r="H24" s="224">
        <f t="shared" si="2"/>
        <v>1</v>
      </c>
      <c r="I24" s="225">
        <f>I25</f>
        <v>0</v>
      </c>
    </row>
    <row r="25" spans="1:9" s="216" customFormat="1" ht="16.5" thickBot="1" x14ac:dyDescent="0.3">
      <c r="A25" s="230" t="s">
        <v>544</v>
      </c>
      <c r="B25" s="231">
        <v>1528.35</v>
      </c>
      <c r="C25" s="231">
        <v>1759.18</v>
      </c>
      <c r="D25" s="231">
        <v>1300</v>
      </c>
      <c r="E25" s="231">
        <v>1316.53</v>
      </c>
      <c r="F25" s="231">
        <v>1316.53</v>
      </c>
      <c r="G25" s="231">
        <v>1316.53</v>
      </c>
      <c r="H25" s="232">
        <f t="shared" si="2"/>
        <v>1</v>
      </c>
      <c r="I25" s="229">
        <f>F25-E24:E25</f>
        <v>0</v>
      </c>
    </row>
    <row r="26" spans="1:9" s="216" customFormat="1" ht="16.5" thickBot="1" x14ac:dyDescent="0.3">
      <c r="A26" s="40" t="s">
        <v>545</v>
      </c>
      <c r="B26" s="219">
        <f>B27</f>
        <v>0</v>
      </c>
      <c r="C26" s="219">
        <f t="shared" ref="C26:G26" si="8">C27</f>
        <v>0</v>
      </c>
      <c r="D26" s="219">
        <v>50</v>
      </c>
      <c r="E26" s="219">
        <f t="shared" si="8"/>
        <v>50</v>
      </c>
      <c r="F26" s="219">
        <f t="shared" si="8"/>
        <v>50</v>
      </c>
      <c r="G26" s="219">
        <f t="shared" si="8"/>
        <v>0</v>
      </c>
      <c r="H26" s="224">
        <f>G26/F26</f>
        <v>0</v>
      </c>
      <c r="I26" s="225">
        <f>I27</f>
        <v>0</v>
      </c>
    </row>
    <row r="27" spans="1:9" s="216" customFormat="1" ht="16.5" thickBot="1" x14ac:dyDescent="0.3">
      <c r="A27" s="230" t="s">
        <v>546</v>
      </c>
      <c r="B27" s="231">
        <v>0</v>
      </c>
      <c r="C27" s="231">
        <v>0</v>
      </c>
      <c r="D27" s="231">
        <v>50</v>
      </c>
      <c r="E27" s="231">
        <v>50</v>
      </c>
      <c r="F27" s="231">
        <v>50</v>
      </c>
      <c r="G27" s="231">
        <v>0</v>
      </c>
      <c r="H27" s="232">
        <f t="shared" ref="H27" si="9">G27/F27</f>
        <v>0</v>
      </c>
      <c r="I27" s="229">
        <f>F27-E26:E27</f>
        <v>0</v>
      </c>
    </row>
  </sheetData>
  <mergeCells count="9">
    <mergeCell ref="A2:I2"/>
    <mergeCell ref="A4:I4"/>
    <mergeCell ref="A5:A6"/>
    <mergeCell ref="B5:C5"/>
    <mergeCell ref="D5:D6"/>
    <mergeCell ref="E5:E6"/>
    <mergeCell ref="F5:F6"/>
    <mergeCell ref="G5:G6"/>
    <mergeCell ref="I5:I6"/>
  </mergeCells>
  <pageMargins left="0.7" right="0.7" top="0.78740157499999996" bottom="0.78740157499999996" header="0.3" footer="0.3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"/>
  <sheetViews>
    <sheetView workbookViewId="0">
      <selection activeCell="B10" sqref="B10"/>
    </sheetView>
  </sheetViews>
  <sheetFormatPr defaultRowHeight="15" x14ac:dyDescent="0.25"/>
  <cols>
    <col min="1" max="3" width="21.5703125" customWidth="1"/>
    <col min="4" max="4" width="52.42578125" customWidth="1"/>
  </cols>
  <sheetData>
    <row r="2" spans="1:4" x14ac:dyDescent="0.25">
      <c r="A2" s="273" t="s">
        <v>494</v>
      </c>
      <c r="B2" s="273"/>
      <c r="C2" s="273"/>
      <c r="D2" s="273"/>
    </row>
    <row r="4" spans="1:4" ht="40.5" customHeight="1" x14ac:dyDescent="0.25">
      <c r="A4" s="291" t="s">
        <v>473</v>
      </c>
      <c r="B4" s="291"/>
      <c r="C4" s="291"/>
      <c r="D4" s="291"/>
    </row>
    <row r="5" spans="1:4" ht="45" x14ac:dyDescent="0.25">
      <c r="A5" s="87" t="s">
        <v>79</v>
      </c>
      <c r="B5" s="87" t="s">
        <v>80</v>
      </c>
      <c r="C5" s="87" t="s">
        <v>81</v>
      </c>
      <c r="D5" s="87" t="s">
        <v>82</v>
      </c>
    </row>
    <row r="6" spans="1:4" x14ac:dyDescent="0.25">
      <c r="A6" s="234" t="s">
        <v>547</v>
      </c>
      <c r="B6" s="235">
        <v>5822620</v>
      </c>
      <c r="C6" s="133">
        <v>5011</v>
      </c>
      <c r="D6" s="5" t="s">
        <v>548</v>
      </c>
    </row>
    <row r="7" spans="1:4" x14ac:dyDescent="0.25">
      <c r="A7" s="234" t="s">
        <v>547</v>
      </c>
      <c r="B7" s="130">
        <v>1444009</v>
      </c>
      <c r="C7" s="5">
        <v>5031</v>
      </c>
      <c r="D7" s="5" t="s">
        <v>548</v>
      </c>
    </row>
    <row r="8" spans="1:4" x14ac:dyDescent="0.25">
      <c r="A8" s="234" t="s">
        <v>547</v>
      </c>
      <c r="B8" s="235">
        <v>524036</v>
      </c>
      <c r="C8" s="133">
        <v>5032</v>
      </c>
      <c r="D8" s="5" t="s">
        <v>548</v>
      </c>
    </row>
    <row r="9" spans="1:4" x14ac:dyDescent="0.25">
      <c r="A9" s="234" t="s">
        <v>547</v>
      </c>
      <c r="B9" s="130">
        <v>116453</v>
      </c>
      <c r="C9" s="5">
        <v>5342</v>
      </c>
      <c r="D9" s="5" t="s">
        <v>548</v>
      </c>
    </row>
    <row r="10" spans="1:4" x14ac:dyDescent="0.25">
      <c r="A10" s="234" t="s">
        <v>32</v>
      </c>
      <c r="B10" s="236">
        <f>SUM(B6:B9)</f>
        <v>7907118</v>
      </c>
      <c r="C10" s="133"/>
      <c r="D10" s="133"/>
    </row>
  </sheetData>
  <mergeCells count="2">
    <mergeCell ref="A4:D4"/>
    <mergeCell ref="A2:D2"/>
  </mergeCells>
  <pageMargins left="0.7" right="0.7" top="0.78740157499999996" bottom="0.78740157499999996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1"/>
  <sheetViews>
    <sheetView workbookViewId="0">
      <selection activeCell="D6" sqref="D6"/>
    </sheetView>
  </sheetViews>
  <sheetFormatPr defaultRowHeight="15" x14ac:dyDescent="0.25"/>
  <cols>
    <col min="1" max="5" width="17.42578125" customWidth="1"/>
  </cols>
  <sheetData>
    <row r="2" spans="1:5" x14ac:dyDescent="0.25">
      <c r="A2" s="273" t="s">
        <v>495</v>
      </c>
      <c r="B2" s="273"/>
      <c r="C2" s="273"/>
      <c r="D2" s="273"/>
      <c r="E2" s="273"/>
    </row>
    <row r="4" spans="1:5" x14ac:dyDescent="0.25">
      <c r="A4" s="292" t="s">
        <v>77</v>
      </c>
      <c r="B4" s="292"/>
      <c r="C4" s="292"/>
      <c r="D4" s="292"/>
      <c r="E4" s="292"/>
    </row>
    <row r="5" spans="1:5" ht="45" x14ac:dyDescent="0.25">
      <c r="A5" s="87" t="s">
        <v>79</v>
      </c>
      <c r="B5" s="87" t="s">
        <v>83</v>
      </c>
      <c r="C5" s="87" t="s">
        <v>84</v>
      </c>
      <c r="D5" s="87" t="s">
        <v>85</v>
      </c>
      <c r="E5" s="87" t="s">
        <v>86</v>
      </c>
    </row>
    <row r="6" spans="1:5" ht="30" x14ac:dyDescent="0.25">
      <c r="A6" s="234" t="s">
        <v>547</v>
      </c>
      <c r="B6" s="133">
        <v>0</v>
      </c>
      <c r="C6" s="133">
        <v>0</v>
      </c>
      <c r="D6" s="133"/>
      <c r="E6" s="133"/>
    </row>
    <row r="12" spans="1:5" ht="50.25" customHeight="1" x14ac:dyDescent="0.25">
      <c r="A12" s="294" t="s">
        <v>92</v>
      </c>
      <c r="B12" s="294"/>
      <c r="C12" s="294"/>
      <c r="D12" s="294"/>
    </row>
    <row r="13" spans="1:5" ht="30" x14ac:dyDescent="0.25">
      <c r="A13" s="87" t="s">
        <v>87</v>
      </c>
      <c r="B13" s="293" t="s">
        <v>89</v>
      </c>
      <c r="C13" s="293"/>
      <c r="D13" s="293" t="s">
        <v>86</v>
      </c>
    </row>
    <row r="14" spans="1:5" ht="45" x14ac:dyDescent="0.25">
      <c r="A14" s="87" t="s">
        <v>88</v>
      </c>
      <c r="B14" s="87" t="s">
        <v>90</v>
      </c>
      <c r="C14" s="87" t="s">
        <v>91</v>
      </c>
      <c r="D14" s="293"/>
    </row>
    <row r="15" spans="1:5" x14ac:dyDescent="0.25">
      <c r="A15" s="133"/>
      <c r="B15" s="134"/>
      <c r="C15" s="134"/>
      <c r="D15" s="133"/>
    </row>
    <row r="16" spans="1:5" x14ac:dyDescent="0.25">
      <c r="A16" s="133"/>
      <c r="B16" s="134"/>
      <c r="C16" s="134"/>
      <c r="D16" s="133"/>
    </row>
    <row r="17" spans="1:4" x14ac:dyDescent="0.25">
      <c r="A17" s="133"/>
      <c r="B17" s="134"/>
      <c r="C17" s="134"/>
      <c r="D17" s="133"/>
    </row>
    <row r="18" spans="1:4" x14ac:dyDescent="0.25">
      <c r="A18" s="133"/>
      <c r="B18" s="134"/>
      <c r="C18" s="134"/>
      <c r="D18" s="133"/>
    </row>
    <row r="19" spans="1:4" x14ac:dyDescent="0.25">
      <c r="A19" s="133"/>
      <c r="B19" s="134"/>
      <c r="C19" s="134"/>
      <c r="D19" s="133"/>
    </row>
    <row r="20" spans="1:4" x14ac:dyDescent="0.25">
      <c r="A20" s="133"/>
      <c r="B20" s="134"/>
      <c r="C20" s="134"/>
      <c r="D20" s="133"/>
    </row>
    <row r="21" spans="1:4" x14ac:dyDescent="0.25">
      <c r="A21" s="133"/>
      <c r="B21" s="134"/>
      <c r="C21" s="134"/>
      <c r="D21" s="133"/>
    </row>
  </sheetData>
  <mergeCells count="5">
    <mergeCell ref="A4:E4"/>
    <mergeCell ref="B13:C13"/>
    <mergeCell ref="D13:D14"/>
    <mergeCell ref="A12:D12"/>
    <mergeCell ref="A2:E2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9"/>
  <sheetViews>
    <sheetView workbookViewId="0">
      <selection activeCell="H19" sqref="H19"/>
    </sheetView>
  </sheetViews>
  <sheetFormatPr defaultRowHeight="15" x14ac:dyDescent="0.25"/>
  <cols>
    <col min="1" max="1" width="2.85546875" customWidth="1"/>
    <col min="2" max="3" width="8" customWidth="1"/>
    <col min="4" max="4" width="42" customWidth="1"/>
    <col min="5" max="8" width="14.28515625" customWidth="1"/>
  </cols>
  <sheetData>
    <row r="2" spans="2:8" x14ac:dyDescent="0.25">
      <c r="B2" s="273" t="s">
        <v>496</v>
      </c>
      <c r="C2" s="273"/>
      <c r="D2" s="273"/>
      <c r="E2" s="273"/>
      <c r="F2" s="273"/>
      <c r="G2" s="273"/>
      <c r="H2" s="273"/>
    </row>
    <row r="4" spans="2:8" ht="39.75" customHeight="1" x14ac:dyDescent="0.25">
      <c r="B4" s="293" t="s">
        <v>403</v>
      </c>
      <c r="C4" s="295"/>
      <c r="D4" s="295"/>
      <c r="E4" s="295"/>
      <c r="F4" s="295"/>
      <c r="G4" s="295"/>
      <c r="H4" s="295"/>
    </row>
    <row r="5" spans="2:8" ht="30" x14ac:dyDescent="0.25">
      <c r="B5" s="296" t="s">
        <v>96</v>
      </c>
      <c r="C5" s="296"/>
      <c r="D5" s="296"/>
      <c r="E5" s="143" t="s">
        <v>48</v>
      </c>
      <c r="F5" s="143" t="s">
        <v>49</v>
      </c>
      <c r="G5" s="143" t="s">
        <v>97</v>
      </c>
      <c r="H5" s="143" t="s">
        <v>549</v>
      </c>
    </row>
    <row r="6" spans="2:8" ht="15" customHeight="1" x14ac:dyDescent="0.25">
      <c r="B6" s="297" t="s">
        <v>442</v>
      </c>
      <c r="C6" s="297"/>
      <c r="D6" s="297"/>
      <c r="E6" s="237">
        <f>E7+E12</f>
        <v>249614.88</v>
      </c>
      <c r="F6" s="237">
        <f t="shared" ref="F6:H6" si="0">F7+F12</f>
        <v>272595.58</v>
      </c>
      <c r="G6" s="237">
        <f t="shared" si="0"/>
        <v>267181.05</v>
      </c>
      <c r="H6" s="237">
        <f t="shared" si="0"/>
        <v>263949.5</v>
      </c>
    </row>
    <row r="7" spans="2:8" ht="15" customHeight="1" x14ac:dyDescent="0.25">
      <c r="B7" s="293" t="s">
        <v>98</v>
      </c>
      <c r="C7" s="298" t="s">
        <v>99</v>
      </c>
      <c r="D7" s="299"/>
      <c r="E7" s="237">
        <f>SUM(E8:E11)</f>
        <v>101235</v>
      </c>
      <c r="F7" s="237">
        <f t="shared" ref="F7:H7" si="1">F8+F9+F10+F11</f>
        <v>103523.7</v>
      </c>
      <c r="G7" s="237">
        <f t="shared" si="1"/>
        <v>97701.08</v>
      </c>
      <c r="H7" s="237">
        <f t="shared" si="1"/>
        <v>97701.08</v>
      </c>
    </row>
    <row r="8" spans="2:8" ht="45" x14ac:dyDescent="0.25">
      <c r="B8" s="293"/>
      <c r="C8" s="293" t="s">
        <v>98</v>
      </c>
      <c r="D8" s="43" t="s">
        <v>101</v>
      </c>
      <c r="E8" s="236">
        <v>101235</v>
      </c>
      <c r="F8" s="236">
        <v>103523.7</v>
      </c>
      <c r="G8" s="236">
        <v>97701.08</v>
      </c>
      <c r="H8" s="236">
        <v>97701.08</v>
      </c>
    </row>
    <row r="9" spans="2:8" ht="45" x14ac:dyDescent="0.25">
      <c r="B9" s="293"/>
      <c r="C9" s="293"/>
      <c r="D9" s="43" t="s">
        <v>102</v>
      </c>
      <c r="E9" s="236">
        <v>0</v>
      </c>
      <c r="F9" s="236">
        <v>0</v>
      </c>
      <c r="G9" s="236">
        <v>0</v>
      </c>
      <c r="H9" s="236">
        <v>0</v>
      </c>
    </row>
    <row r="10" spans="2:8" ht="30" x14ac:dyDescent="0.25">
      <c r="B10" s="293"/>
      <c r="C10" s="293"/>
      <c r="D10" s="43" t="s">
        <v>103</v>
      </c>
      <c r="E10" s="236">
        <v>0</v>
      </c>
      <c r="F10" s="236">
        <v>0</v>
      </c>
      <c r="G10" s="236">
        <v>0</v>
      </c>
      <c r="H10" s="236">
        <v>0</v>
      </c>
    </row>
    <row r="11" spans="2:8" ht="45" x14ac:dyDescent="0.25">
      <c r="B11" s="293"/>
      <c r="C11" s="293"/>
      <c r="D11" s="43" t="s">
        <v>104</v>
      </c>
      <c r="E11" s="236">
        <v>0</v>
      </c>
      <c r="F11" s="236">
        <v>0</v>
      </c>
      <c r="G11" s="236">
        <v>0</v>
      </c>
      <c r="H11" s="236">
        <v>0</v>
      </c>
    </row>
    <row r="12" spans="2:8" ht="15" customHeight="1" x14ac:dyDescent="0.25">
      <c r="B12" s="293"/>
      <c r="C12" s="300" t="s">
        <v>105</v>
      </c>
      <c r="D12" s="300"/>
      <c r="E12" s="237">
        <f>E13+E14+E15+E16+E17+E18+E19</f>
        <v>148379.88</v>
      </c>
      <c r="F12" s="237">
        <f t="shared" ref="F12:H12" si="2">F13+F14+F15+F16+F17+F18+F19</f>
        <v>169071.88</v>
      </c>
      <c r="G12" s="237">
        <f t="shared" si="2"/>
        <v>169479.97</v>
      </c>
      <c r="H12" s="237">
        <f t="shared" si="2"/>
        <v>166248.42000000001</v>
      </c>
    </row>
    <row r="13" spans="2:8" ht="15" customHeight="1" x14ac:dyDescent="0.25">
      <c r="B13" s="293"/>
      <c r="C13" s="293" t="s">
        <v>98</v>
      </c>
      <c r="D13" s="43" t="s">
        <v>106</v>
      </c>
      <c r="E13" s="238">
        <v>40</v>
      </c>
      <c r="F13" s="238">
        <v>0</v>
      </c>
      <c r="G13">
        <v>45.45</v>
      </c>
      <c r="H13">
        <v>45.45</v>
      </c>
    </row>
    <row r="14" spans="2:8" x14ac:dyDescent="0.25">
      <c r="B14" s="293"/>
      <c r="C14" s="293"/>
      <c r="D14" s="43" t="s">
        <v>107</v>
      </c>
      <c r="E14" s="236">
        <v>148104</v>
      </c>
      <c r="F14" s="236">
        <v>168696</v>
      </c>
      <c r="G14" s="236">
        <v>168870.55</v>
      </c>
      <c r="H14" s="236">
        <v>165867.78</v>
      </c>
    </row>
    <row r="15" spans="2:8" x14ac:dyDescent="0.25">
      <c r="B15" s="293"/>
      <c r="C15" s="293"/>
      <c r="D15" s="43" t="s">
        <v>108</v>
      </c>
      <c r="E15" s="236">
        <v>0</v>
      </c>
      <c r="F15" s="236">
        <v>140</v>
      </c>
      <c r="G15" s="236">
        <v>140</v>
      </c>
      <c r="H15" s="236">
        <v>105.46</v>
      </c>
    </row>
    <row r="16" spans="2:8" x14ac:dyDescent="0.25">
      <c r="B16" s="293"/>
      <c r="C16" s="293"/>
      <c r="D16" s="43" t="s">
        <v>443</v>
      </c>
      <c r="E16" s="236">
        <v>0</v>
      </c>
      <c r="F16" s="236">
        <v>0</v>
      </c>
      <c r="G16" s="236">
        <v>0</v>
      </c>
      <c r="H16" s="236">
        <v>0</v>
      </c>
    </row>
    <row r="17" spans="2:8" x14ac:dyDescent="0.25">
      <c r="B17" s="293"/>
      <c r="C17" s="293"/>
      <c r="D17" s="43" t="s">
        <v>444</v>
      </c>
      <c r="E17" s="236">
        <v>0</v>
      </c>
      <c r="F17" s="236">
        <v>0</v>
      </c>
      <c r="G17" s="236">
        <v>0</v>
      </c>
      <c r="H17" s="236">
        <v>0</v>
      </c>
    </row>
    <row r="18" spans="2:8" x14ac:dyDescent="0.25">
      <c r="B18" s="293"/>
      <c r="C18" s="293"/>
      <c r="D18" s="43" t="s">
        <v>445</v>
      </c>
      <c r="E18" s="236">
        <v>0</v>
      </c>
      <c r="F18" s="236">
        <v>0</v>
      </c>
      <c r="G18" s="236">
        <v>0</v>
      </c>
      <c r="H18" s="236">
        <v>0</v>
      </c>
    </row>
    <row r="19" spans="2:8" ht="30" x14ac:dyDescent="0.25">
      <c r="B19" s="293"/>
      <c r="C19" s="293"/>
      <c r="D19" s="43" t="s">
        <v>109</v>
      </c>
      <c r="E19" s="236">
        <v>235.88</v>
      </c>
      <c r="F19" s="236">
        <v>235.88</v>
      </c>
      <c r="G19" s="236">
        <v>423.97</v>
      </c>
      <c r="H19" s="236">
        <v>229.73</v>
      </c>
    </row>
  </sheetData>
  <mergeCells count="9">
    <mergeCell ref="B2:H2"/>
    <mergeCell ref="B4:H4"/>
    <mergeCell ref="B5:D5"/>
    <mergeCell ref="B6:D6"/>
    <mergeCell ref="B7:B19"/>
    <mergeCell ref="C7:D7"/>
    <mergeCell ref="C8:C11"/>
    <mergeCell ref="C12:D12"/>
    <mergeCell ref="C13:C19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35</vt:i4>
      </vt:variant>
      <vt:variant>
        <vt:lpstr>Pojmenované oblasti</vt:lpstr>
      </vt:variant>
      <vt:variant>
        <vt:i4>2</vt:i4>
      </vt:variant>
    </vt:vector>
  </HeadingPairs>
  <TitlesOfParts>
    <vt:vector size="37" baseType="lpstr">
      <vt:lpstr>Obsah + pokyny</vt:lpstr>
      <vt:lpstr>1. Zhodnocení plnění rozpočtu</vt:lpstr>
      <vt:lpstr>2. Přehled o plnění příjmů</vt:lpstr>
      <vt:lpstr>3. Nedaňové příjmy</vt:lpstr>
      <vt:lpstr>4. Vyhodnocení výdajů</vt:lpstr>
      <vt:lpstr>5. Běžné výdaje</vt:lpstr>
      <vt:lpstr>6. Vázání výdajů </vt:lpstr>
      <vt:lpstr>7. Mimorozpočtové zdroje</vt:lpstr>
      <vt:lpstr>8. Prostředky na platy a OPPP</vt:lpstr>
      <vt:lpstr>9. Průměrné platy</vt:lpstr>
      <vt:lpstr>10. Stavy zaměstnanců</vt:lpstr>
      <vt:lpstr>11. Stravování zaměstnanců</vt:lpstr>
      <vt:lpstr>12. Rozlišovací znaky 2023</vt:lpstr>
      <vt:lpstr>13. Bagatelní exekuce</vt:lpstr>
      <vt:lpstr>14. OI</vt:lpstr>
      <vt:lpstr>15. OBKŘ</vt:lpstr>
      <vt:lpstr>16. Zotavovny</vt:lpstr>
      <vt:lpstr>17a. Mezinárodní organizace</vt:lpstr>
      <vt:lpstr>17b. Dotace (pouze Aparát)</vt:lpstr>
      <vt:lpstr>18. CZ PRES</vt:lpstr>
      <vt:lpstr>19. Programové financování</vt:lpstr>
      <vt:lpstr>20. Největší investiční akce</vt:lpstr>
      <vt:lpstr>21. Projekty spolufinan.  EU_FM</vt:lpstr>
      <vt:lpstr>22.Výzkum, vývoj a inovace</vt:lpstr>
      <vt:lpstr>23. NNV</vt:lpstr>
      <vt:lpstr>24. COVID 19</vt:lpstr>
      <vt:lpstr>25. Ukrajina</vt:lpstr>
      <vt:lpstr>26. Programy</vt:lpstr>
      <vt:lpstr>27. Civilní mise</vt:lpstr>
      <vt:lpstr>28. Pracovní cesty</vt:lpstr>
      <vt:lpstr>29. Zahraniční pracovní cesty</vt:lpstr>
      <vt:lpstr>30. Zálohové platby</vt:lpstr>
      <vt:lpstr>31. Úspory</vt:lpstr>
      <vt:lpstr>32. Bezúplatné převody majetku</vt:lpstr>
      <vt:lpstr>33. Veřejné zakázky 300 mil. Kč</vt:lpstr>
      <vt:lpstr>'12. Rozlišovací znaky 2023'!Názvy_tisku</vt:lpstr>
      <vt:lpstr>'16. Zotavovny'!Oblast_tisku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Klobásová Daniela, Ing.</dc:creator>
  <cp:lastModifiedBy>Polanová Ilona Bc.</cp:lastModifiedBy>
  <cp:lastPrinted>2024-01-29T11:56:29Z</cp:lastPrinted>
  <dcterms:created xsi:type="dcterms:W3CDTF">2015-06-05T18:19:34Z</dcterms:created>
  <dcterms:modified xsi:type="dcterms:W3CDTF">2024-02-15T11:09:30Z</dcterms:modified>
</cp:coreProperties>
</file>