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h.sou-plz.justice.cz\dfs\Users\njuhaszova\Desktop\ROZBOR\rozbor za rok 2023\nový rozbor\"/>
    </mc:Choice>
  </mc:AlternateContent>
  <bookViews>
    <workbookView xWindow="-120" yWindow="-120" windowWidth="34845" windowHeight="21840" tabRatio="841" firstSheet="13" activeTab="20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2. Rozlišovací znaky 2023" sheetId="14" r:id="rId13"/>
    <sheet name="13. Bagatelní exekuce" sheetId="15" r:id="rId14"/>
    <sheet name="14. OI" sheetId="16" r:id="rId15"/>
    <sheet name="15. OBKŘ" sheetId="17" r:id="rId16"/>
    <sheet name="16. Zotavovny" sheetId="18" r:id="rId17"/>
    <sheet name="17a. Mezinárodní organizace" sheetId="39" r:id="rId18"/>
    <sheet name="17b. Dotace (pouze Aparát)" sheetId="19" r:id="rId19"/>
    <sheet name="18. CZ PRES" sheetId="20" r:id="rId20"/>
    <sheet name="19. Programové financování" sheetId="45" r:id="rId21"/>
    <sheet name="20. Největší investiční akce" sheetId="22" r:id="rId22"/>
    <sheet name="21. Projekty spolufinan.  EU_FM" sheetId="23" r:id="rId23"/>
    <sheet name="22.Výzkum, vývoj a inovace" sheetId="24" r:id="rId24"/>
    <sheet name="23. NNV" sheetId="25" r:id="rId25"/>
    <sheet name="24. COVID 19" sheetId="26" r:id="rId26"/>
    <sheet name="25. Ukrajina" sheetId="27" r:id="rId27"/>
    <sheet name="26. Programy" sheetId="28" r:id="rId28"/>
    <sheet name="27. Civilní mise" sheetId="29" r:id="rId29"/>
    <sheet name="28. Pracovní cesty" sheetId="30" r:id="rId30"/>
    <sheet name="29. Zahraniční pracovní cesty" sheetId="31" r:id="rId31"/>
    <sheet name="30. Zálohové platby" sheetId="32" r:id="rId32"/>
    <sheet name="31. Úspory" sheetId="33" r:id="rId33"/>
    <sheet name="32. Bezúplatné převody majetku" sheetId="34" r:id="rId34"/>
    <sheet name="33. Veřejné zakázky 300 mil. Kč" sheetId="35" r:id="rId35"/>
  </sheets>
  <definedNames>
    <definedName name="_xlnm._FilterDatabase" localSheetId="12" hidden="1">'12. Rozlišovací znaky 2023'!$A$4:$C$58</definedName>
    <definedName name="_xlnm.Print_Titles" localSheetId="12">'12. Rozlišovací znaky 2023'!$3:$4</definedName>
    <definedName name="_xlnm.Print_Area" localSheetId="12">'12. Rozlišovací znaky 2023'!$A$3:$C$57</definedName>
    <definedName name="_xlnm.Print_Area" localSheetId="16">'16. Zotavovny'!$A$1:$I$40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5" l="1"/>
  <c r="D7" i="30" l="1"/>
  <c r="E7" i="30"/>
  <c r="F7" i="30"/>
  <c r="C7" i="30"/>
  <c r="C11" i="25" l="1"/>
  <c r="D11" i="25"/>
  <c r="E11" i="25"/>
  <c r="G11" i="25"/>
  <c r="B11" i="25"/>
  <c r="C21" i="45" l="1"/>
  <c r="B21" i="45"/>
  <c r="H9" i="17"/>
  <c r="F9" i="17"/>
  <c r="F12" i="17"/>
  <c r="H14" i="17"/>
  <c r="F14" i="17"/>
  <c r="G16" i="17"/>
  <c r="E16" i="17"/>
  <c r="D16" i="17"/>
  <c r="C16" i="17"/>
  <c r="B16" i="17"/>
  <c r="H15" i="17"/>
  <c r="F15" i="17"/>
  <c r="H13" i="17"/>
  <c r="F13" i="17"/>
  <c r="H12" i="17"/>
  <c r="H11" i="17"/>
  <c r="F11" i="17"/>
  <c r="H10" i="17"/>
  <c r="F10" i="17"/>
  <c r="H8" i="17"/>
  <c r="F8" i="17"/>
  <c r="H7" i="17"/>
  <c r="F7" i="17"/>
  <c r="H12" i="16"/>
  <c r="F12" i="16"/>
  <c r="F8" i="16"/>
  <c r="F9" i="16"/>
  <c r="F10" i="16"/>
  <c r="F11" i="16"/>
  <c r="F13" i="16"/>
  <c r="F7" i="16"/>
  <c r="G14" i="16"/>
  <c r="E14" i="16"/>
  <c r="D14" i="16"/>
  <c r="C14" i="16"/>
  <c r="B14" i="16"/>
  <c r="H13" i="16"/>
  <c r="H11" i="16"/>
  <c r="H10" i="16"/>
  <c r="H9" i="16"/>
  <c r="H8" i="16"/>
  <c r="H7" i="16"/>
  <c r="H16" i="17" l="1"/>
  <c r="F16" i="17"/>
  <c r="H14" i="16"/>
  <c r="F14" i="16"/>
  <c r="B10" i="8"/>
  <c r="I22" i="7"/>
  <c r="I13" i="7"/>
  <c r="I8" i="7"/>
  <c r="C7" i="7"/>
  <c r="D7" i="7"/>
  <c r="E7" i="7"/>
  <c r="F7" i="7"/>
  <c r="B7" i="7"/>
  <c r="H9" i="7"/>
  <c r="H10" i="7"/>
  <c r="H11" i="7"/>
  <c r="H12" i="7"/>
  <c r="H14" i="7"/>
  <c r="H15" i="7"/>
  <c r="H17" i="7"/>
  <c r="H18" i="7"/>
  <c r="H19" i="7"/>
  <c r="H21" i="7"/>
  <c r="H23" i="7"/>
  <c r="H24" i="7"/>
  <c r="H25" i="7"/>
  <c r="C13" i="7"/>
  <c r="D13" i="7"/>
  <c r="E13" i="7"/>
  <c r="F13" i="7"/>
  <c r="G13" i="7"/>
  <c r="B13" i="7"/>
  <c r="C22" i="7"/>
  <c r="D22" i="7"/>
  <c r="E22" i="7"/>
  <c r="F22" i="7"/>
  <c r="G22" i="7"/>
  <c r="B22" i="7"/>
  <c r="C8" i="7"/>
  <c r="D8" i="7"/>
  <c r="E8" i="7"/>
  <c r="F8" i="7"/>
  <c r="G8" i="7"/>
  <c r="B8" i="7"/>
  <c r="I7" i="7" l="1"/>
  <c r="H22" i="7"/>
  <c r="H13" i="7"/>
  <c r="G7" i="7"/>
  <c r="H8" i="7"/>
  <c r="G10" i="6"/>
  <c r="G12" i="6"/>
  <c r="G13" i="6"/>
  <c r="G14" i="6"/>
  <c r="G15" i="6"/>
  <c r="G16" i="6"/>
  <c r="G8" i="6"/>
  <c r="H10" i="6"/>
  <c r="C10" i="6"/>
  <c r="C8" i="6" s="1"/>
  <c r="D10" i="6"/>
  <c r="D8" i="6" s="1"/>
  <c r="E10" i="6"/>
  <c r="E8" i="6" s="1"/>
  <c r="F10" i="6"/>
  <c r="F8" i="6" s="1"/>
  <c r="B10" i="6"/>
  <c r="B8" i="6" s="1"/>
  <c r="H7" i="7" l="1"/>
  <c r="C26" i="44"/>
  <c r="D26" i="44"/>
  <c r="B26" i="44"/>
  <c r="C15" i="44"/>
  <c r="D15" i="44"/>
  <c r="E15" i="44"/>
  <c r="B15" i="44"/>
  <c r="J16" i="42" l="1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F16" i="41"/>
  <c r="I15" i="41"/>
  <c r="F15" i="41"/>
  <c r="I14" i="41"/>
  <c r="F14" i="41"/>
  <c r="I13" i="41"/>
  <c r="F13" i="41"/>
  <c r="I12" i="41"/>
  <c r="F12" i="41"/>
  <c r="I11" i="41"/>
  <c r="F11" i="41"/>
  <c r="I10" i="41"/>
  <c r="F10" i="41"/>
  <c r="I9" i="41"/>
  <c r="F9" i="41"/>
  <c r="I8" i="41"/>
  <c r="F8" i="41"/>
  <c r="I7" i="41"/>
  <c r="F7" i="41"/>
  <c r="H12" i="40"/>
  <c r="G12" i="40"/>
  <c r="F12" i="40"/>
  <c r="E12" i="40"/>
  <c r="H7" i="40"/>
  <c r="G7" i="40"/>
  <c r="F7" i="40"/>
  <c r="E7" i="40"/>
  <c r="J13" i="41" l="1"/>
  <c r="J9" i="41"/>
  <c r="J16" i="41"/>
  <c r="J15" i="41"/>
  <c r="J14" i="41"/>
  <c r="J8" i="41"/>
  <c r="H6" i="40"/>
  <c r="G6" i="40"/>
  <c r="F6" i="40"/>
  <c r="E6" i="40"/>
  <c r="J10" i="41"/>
  <c r="J12" i="41"/>
  <c r="J7" i="41"/>
  <c r="J11" i="41"/>
  <c r="F39" i="27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F9" i="23"/>
  <c r="E9" i="23"/>
  <c r="D9" i="23"/>
  <c r="G8" i="23"/>
  <c r="G7" i="23"/>
  <c r="F13" i="22"/>
  <c r="F12" i="22"/>
  <c r="F11" i="22"/>
  <c r="F10" i="22"/>
  <c r="F9" i="22"/>
  <c r="E21" i="15"/>
  <c r="D21" i="15"/>
  <c r="C21" i="15"/>
  <c r="B21" i="15"/>
  <c r="D59" i="14"/>
  <c r="D60" i="14"/>
  <c r="G12" i="23" l="1"/>
  <c r="G15" i="23"/>
  <c r="G18" i="23"/>
  <c r="G9" i="23"/>
  <c r="G21" i="23"/>
  <c r="H8" i="6"/>
</calcChain>
</file>

<file path=xl/sharedStrings.xml><?xml version="1.0" encoding="utf-8"?>
<sst xmlns="http://schemas.openxmlformats.org/spreadsheetml/2006/main" count="848" uniqueCount="620">
  <si>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</si>
  <si>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</si>
  <si>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</si>
  <si>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</si>
  <si>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</si>
  <si>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</si>
  <si>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</si>
  <si>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</si>
  <si>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</si>
  <si>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Schválený rozpočet 20xx</t>
  </si>
  <si>
    <t>Rozpočet po změnách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</si>
  <si>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</si>
  <si>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</si>
  <si>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</si>
  <si>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</si>
  <si>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</si>
  <si>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</si>
  <si>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</si>
  <si>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</si>
  <si>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</si>
  <si>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</si>
  <si>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</si>
  <si>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</si>
  <si>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</si>
  <si>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</si>
  <si>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</si>
  <si>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</si>
  <si>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</si>
  <si>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</si>
  <si>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</si>
  <si>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</si>
  <si>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</si>
  <si>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</si>
  <si>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</si>
  <si>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</si>
  <si>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</si>
  <si>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</si>
  <si>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</si>
  <si>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</si>
  <si>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</si>
  <si>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</si>
  <si>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</si>
  <si>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</si>
  <si>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</si>
  <si>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</si>
  <si>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</si>
  <si>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</si>
  <si>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</si>
  <si>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</si>
  <si>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</si>
  <si>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</si>
  <si>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</si>
  <si>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</si>
  <si>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</si>
  <si>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</si>
  <si>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</si>
  <si>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</si>
  <si>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</si>
  <si>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</si>
  <si>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</si>
  <si>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</si>
  <si>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5 - Běžné výdaje celkem             </t>
  </si>
  <si>
    <t xml:space="preserve">50 - Výdaje na platy  OOV a pojistné                                                              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</si>
  <si>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</si>
  <si>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</si>
  <si>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</si>
  <si>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</si>
  <si>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</si>
  <si>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</si>
  <si>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</si>
  <si>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</si>
  <si>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</si>
  <si>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>518-Poskytnuté zálohy, jistiny a záruky</t>
  </si>
  <si>
    <t xml:space="preserve">519-Výdaje související s neinv. nákupy      </t>
  </si>
  <si>
    <t>Dále OSS provede u seskupení 52 – 59 přehled podstatných podseskupení z jejího pohledu např. u seskupení 55 hodnoty pro podseskupení 554* apod.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</si>
  <si>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</si>
  <si>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</si>
  <si>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</si>
  <si>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</si>
  <si>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</si>
  <si>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</si>
  <si>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</si>
  <si>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</si>
  <si>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</si>
  <si>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</si>
  <si>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</si>
  <si>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</si>
  <si>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</si>
  <si>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</si>
  <si>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</si>
  <si>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</si>
  <si>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</si>
  <si>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</si>
  <si>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</si>
  <si>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</si>
  <si>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</si>
  <si>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</si>
  <si>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</si>
  <si>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</si>
  <si>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</si>
  <si>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</si>
  <si>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</si>
  <si>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</si>
  <si>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</si>
  <si>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</si>
  <si>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</si>
  <si>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</si>
  <si>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</si>
  <si>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</si>
  <si>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</si>
  <si>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</si>
  <si>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</si>
  <si>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</si>
  <si>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</si>
  <si>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</si>
  <si>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</si>
  <si>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</si>
  <si>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</si>
  <si>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</si>
  <si>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</si>
  <si>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</si>
  <si>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</si>
  <si>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</si>
  <si>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</si>
  <si>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</si>
  <si>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</si>
  <si>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</si>
  <si>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</si>
  <si>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</si>
  <si>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</si>
  <si>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</si>
  <si>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</si>
  <si>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</si>
  <si>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stravenky</t>
  </si>
  <si>
    <t>Nominální hodnota (stravenky, stravenkový paušál, vlastní jídelna)</t>
  </si>
  <si>
    <t>Rok 2024</t>
  </si>
  <si>
    <t>Rok 2023</t>
  </si>
  <si>
    <t>Tabulka rozlišovacích znaků pro rok 2023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</si>
  <si>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</si>
  <si>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</si>
  <si>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</si>
  <si>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</si>
  <si>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</si>
  <si>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</si>
  <si>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</si>
  <si>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IV</t>
  </si>
  <si>
    <t>Individuální výdaje - 611101, 612101, 612201, 613001, 690101</t>
  </si>
  <si>
    <t>NÁHRADY</t>
  </si>
  <si>
    <t>Pojistné z náhrad mezd nad zákonný rámec - 50316, 50326</t>
  </si>
  <si>
    <t>PRES22</t>
  </si>
  <si>
    <t>Výdaje spojené s předsednictvím ČR v Radě EU v roce 2022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</si>
  <si>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</si>
  <si>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</si>
  <si>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</si>
  <si>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</si>
  <si>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</si>
  <si>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</si>
  <si>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</si>
  <si>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</si>
  <si>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</si>
  <si>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</si>
  <si>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</si>
  <si>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</si>
  <si>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</si>
  <si>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</si>
  <si>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</si>
  <si>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</si>
  <si>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</si>
  <si>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</si>
  <si>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</si>
  <si>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</si>
  <si>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</si>
  <si>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</si>
  <si>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</si>
  <si>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nemovitostí - Hrubá stavba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</si>
  <si>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</si>
  <si>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</si>
  <si>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</si>
  <si>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</si>
  <si>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</si>
  <si>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</si>
  <si>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</si>
  <si>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</si>
  <si>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</si>
  <si>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</si>
  <si>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</si>
  <si>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</si>
  <si>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</si>
  <si>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</si>
  <si>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</si>
  <si>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</si>
  <si>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</si>
  <si>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</si>
  <si>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</si>
  <si>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</si>
  <si>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</si>
  <si>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</si>
  <si>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</si>
  <si>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Státní zástupci - náhrady mezd</t>
  </si>
  <si>
    <t>Soudci - náhrady mezd</t>
  </si>
  <si>
    <t xml:space="preserve">Mandatorní výdaje celkem </t>
  </si>
  <si>
    <t>Cestovné celkem</t>
  </si>
  <si>
    <t>Okresní/obvodní soudy</t>
  </si>
  <si>
    <t>Komentář</t>
  </si>
  <si>
    <t>Počet</t>
  </si>
  <si>
    <t>v Kč</t>
  </si>
  <si>
    <t>Celkem meziúroveň</t>
  </si>
  <si>
    <t>PROPLACENÉ bagatelní exekuce k 31. 12. 2023</t>
  </si>
  <si>
    <t>Přehled počtu a čerpání bagatelních exekucí na okresní/obvodních soudech k 31. 12. 2023</t>
  </si>
  <si>
    <t>NEPROPLACENÉ bagatelní exekuce k 31.12.2023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</si>
  <si>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</si>
  <si>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</si>
  <si>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</si>
  <si>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</si>
  <si>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</si>
  <si>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</si>
  <si>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</si>
  <si>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</si>
  <si>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</si>
  <si>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</si>
  <si>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</si>
  <si>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</si>
  <si>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</si>
  <si>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</si>
  <si>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</si>
  <si>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</si>
  <si>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</si>
  <si>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</si>
  <si>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</si>
  <si>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</si>
  <si>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</si>
  <si>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</si>
  <si>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</si>
  <si>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</si>
  <si>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</si>
  <si>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</si>
  <si>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</si>
  <si>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</si>
  <si>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</si>
  <si>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</si>
  <si>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</si>
  <si>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</si>
  <si>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</si>
  <si>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</si>
  <si>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</si>
  <si>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Přehled účetních stavů peněžních fondů k 31. 12. 20xx v Kč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</si>
  <si>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</si>
  <si>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</si>
  <si>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</si>
  <si>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</si>
  <si>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</si>
  <si>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</si>
  <si>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</si>
  <si>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</si>
  <si>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</si>
  <si>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</si>
  <si>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</si>
  <si>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</si>
  <si>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</si>
  <si>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Název pořádané akce</t>
  </si>
  <si>
    <t>z toho refundace</t>
  </si>
  <si>
    <t>Využití prostředků (počet lidí, na co byly prostředky využity např. pohoštění, pronájem apod.)</t>
  </si>
  <si>
    <t>Přínos akce</t>
  </si>
  <si>
    <t>CZ PRES 2023</t>
  </si>
  <si>
    <t>CZ PRES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</si>
  <si>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</si>
  <si>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</si>
  <si>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</si>
  <si>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</si>
  <si>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</si>
  <si>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</si>
  <si>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</si>
  <si>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</si>
  <si>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</si>
  <si>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</si>
  <si>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</si>
  <si>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</si>
  <si>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</si>
  <si>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</si>
  <si>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</si>
  <si>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</si>
  <si>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</si>
  <si>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</si>
  <si>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</si>
  <si>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</si>
  <si>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</si>
  <si>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</si>
  <si>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</si>
  <si>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</si>
  <si>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</si>
  <si>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</si>
  <si>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</si>
  <si>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</si>
  <si>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</si>
  <si>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</si>
  <si>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</si>
  <si>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</si>
  <si>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</si>
  <si>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</si>
  <si>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</si>
  <si>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</si>
  <si>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</si>
  <si>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</si>
  <si>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</si>
  <si>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</si>
  <si>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</si>
  <si>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</si>
  <si>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</si>
  <si>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</si>
  <si>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</si>
  <si>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</si>
  <si>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</si>
  <si>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</si>
  <si>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</si>
  <si>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</si>
  <si>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</si>
  <si>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</si>
  <si>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</si>
  <si>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</si>
  <si>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</si>
  <si>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</si>
  <si>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</si>
  <si>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</si>
  <si>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</si>
  <si>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</si>
  <si>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Profilující výdaje</t>
  </si>
  <si>
    <t>platy a ostatní platby za provedenou práci</t>
  </si>
  <si>
    <t>programové financování</t>
  </si>
  <si>
    <t>Neprofilující výdaje</t>
  </si>
  <si>
    <t>Stav nároků z nespotřebovaných výdajů k 31. 12. 2023 (v tis. Kč)</t>
  </si>
  <si>
    <t>Důvod nedočerpání</t>
  </si>
  <si>
    <t>Zdroj</t>
  </si>
  <si>
    <t>Hodnota ukončených nároků</t>
  </si>
  <si>
    <t>Projekt</t>
  </si>
  <si>
    <t>Důvod ukončení</t>
  </si>
  <si>
    <t>Skutečnost 2022</t>
  </si>
  <si>
    <t>Skutečnost 2023</t>
  </si>
  <si>
    <t>COVID 19</t>
  </si>
  <si>
    <t>Celkový výsledek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</si>
  <si>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</si>
  <si>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</si>
  <si>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</si>
  <si>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</si>
  <si>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</si>
  <si>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</si>
  <si>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</si>
  <si>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</si>
  <si>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</si>
  <si>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</si>
  <si>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</si>
  <si>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</si>
  <si>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Výdaje na pracovní cesty (tuzemské i zahraniční) v tis. Kč na 2 desetinná místa</t>
  </si>
  <si>
    <t>Celkový počet zahraničních cest *</t>
  </si>
  <si>
    <t>Celková výše finančních prostředků</t>
  </si>
  <si>
    <t>z toho refundováno</t>
  </si>
  <si>
    <t>Objem prostředků na zahraniční pracovní cesty v Kč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</si>
  <si>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</si>
  <si>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</si>
  <si>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</si>
  <si>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</si>
  <si>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</si>
  <si>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</si>
  <si>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</si>
  <si>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</si>
  <si>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</si>
  <si>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</si>
  <si>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</si>
  <si>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</si>
  <si>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</si>
  <si>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</si>
  <si>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</si>
  <si>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</si>
  <si>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</si>
  <si>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</si>
  <si>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</si>
  <si>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</si>
  <si>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</si>
  <si>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</si>
  <si>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</si>
  <si>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</si>
  <si>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</si>
  <si>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</si>
  <si>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</si>
  <si>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</si>
  <si>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</si>
  <si>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</si>
  <si>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</si>
  <si>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popis</t>
  </si>
  <si>
    <t>úspora (finanční, jiná)</t>
  </si>
  <si>
    <t>Tabulka pro úspory</t>
  </si>
  <si>
    <t>Podseskupení / rozpočtová položka</t>
  </si>
  <si>
    <t>název OSS</t>
  </si>
  <si>
    <t>Skutečnost 2022 v Kč</t>
  </si>
  <si>
    <t>Skutečnost 2023 v Kč</t>
  </si>
  <si>
    <t>OSS uvede vyčíslení úspory, a to pokud je to možné finanční. Pokud ne tak jiné, které je adekvátní např. snížení objemu energií, omezení tištěných periodik apod.</t>
  </si>
  <si>
    <t>OSS uvede v čem spočívala úspora např. provedena výměna oken, osvětlení, periodika jen online apod.</t>
  </si>
  <si>
    <t xml:space="preserve">31. </t>
  </si>
  <si>
    <t xml:space="preserve">32. </t>
  </si>
  <si>
    <t>Úspory</t>
  </si>
  <si>
    <t>Bezúplatné převody majetku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</si>
  <si>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</si>
  <si>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</si>
  <si>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</si>
  <si>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</si>
  <si>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</si>
  <si>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</si>
  <si>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</si>
  <si>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</si>
  <si>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</si>
  <si>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</si>
  <si>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</si>
  <si>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</si>
  <si>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</si>
  <si>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</si>
  <si>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</si>
  <si>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Prostředky na platy a ostatní platby za provedenou práci
(v tis. Kč na 2 desetinná místa)</t>
  </si>
  <si>
    <t>stravenková karta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</si>
  <si>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</si>
  <si>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</si>
  <si>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</si>
  <si>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</si>
  <si>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</si>
  <si>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</si>
  <si>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</si>
  <si>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>Celkem" musí odpovídat</t>
    </r>
    <r>
      <rPr>
        <sz val="11"/>
        <color theme="1"/>
        <rFont val="Calibri"/>
        <family val="2"/>
        <scheme val="minor"/>
      </rPr>
      <t xml:space="preserve"> hodnotě ve</t>
    </r>
    <r>
      <rPr>
        <b/>
        <sz val="11"/>
        <color theme="1"/>
        <rFont val="Calibri"/>
        <family val="2"/>
        <charset val="238"/>
        <scheme val="minor"/>
      </rPr>
      <t xml:space="preserve"> státní pokladně</t>
    </r>
    <r>
      <rPr>
        <sz val="11"/>
        <color theme="1"/>
        <rFont val="Calibri"/>
        <family val="2"/>
        <scheme val="minor"/>
      </rPr>
      <t>. Pokud tomut ak není, OSS tento rozdíl okomentuje v textové části Rozboru hospodaření.</t>
    </r>
  </si>
  <si>
    <t>*Celkový počet cest bude odpovídat rozpisu v listu 29. zahraniční pracovní cesty, kde bude uveden rozpad podle destinací vč. komentáře k účelu a přínosu cest.</t>
  </si>
  <si>
    <t>Název OSS (finčnaní místo)</t>
  </si>
  <si>
    <t>Název programu/věcná náplň opatření/specifikace pomoci či výdaje</t>
  </si>
  <si>
    <t>Položka rozpočtové skladby (4místný kod)</t>
  </si>
  <si>
    <t>Položka rozpočtové skladby (název)</t>
  </si>
  <si>
    <t>Skutečnost roku 2023
 v tis. Kč</t>
  </si>
  <si>
    <t>Dopady opatření souvisejících s řešením epidemie COVID-19 na výdaje státního rozpočtu v  roce 2023</t>
  </si>
  <si>
    <t>Tabulka pro úspory - vzor</t>
  </si>
  <si>
    <t>Oblast úspory</t>
  </si>
  <si>
    <r>
      <t xml:space="preserve">OSS uvede podseskupení nebo konkrétní rozpočtovou položku, </t>
    </r>
    <r>
      <rPr>
        <b/>
        <i/>
        <sz val="11"/>
        <color theme="1"/>
        <rFont val="Calibri"/>
        <family val="2"/>
        <charset val="238"/>
        <scheme val="minor"/>
      </rPr>
      <t>pokud to lze</t>
    </r>
  </si>
  <si>
    <t>oblast, které se úspora týká např. energie, poštovné apod.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</si>
  <si>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</si>
  <si>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</si>
  <si>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</si>
  <si>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</si>
  <si>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</si>
  <si>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</si>
  <si>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</si>
  <si>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</si>
  <si>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</si>
  <si>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</si>
  <si>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</si>
  <si>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</si>
  <si>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</si>
  <si>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</si>
  <si>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</si>
  <si>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</si>
  <si>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</si>
  <si>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4.15.</t>
  </si>
  <si>
    <t>4.21.</t>
  </si>
  <si>
    <t>7.</t>
  </si>
  <si>
    <t>Skutečnost k 31. 12. 2023 v Kč (celkem)</t>
  </si>
  <si>
    <t>OSS 1</t>
  </si>
  <si>
    <t>OSS 2</t>
  </si>
  <si>
    <t>OSS 3</t>
  </si>
  <si>
    <t>OSS 4</t>
  </si>
  <si>
    <t>OSS 5</t>
  </si>
  <si>
    <t>OSS 6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</si>
  <si>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</si>
  <si>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</si>
  <si>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</si>
  <si>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</si>
  <si>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</si>
  <si>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</si>
  <si>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</si>
  <si>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</si>
  <si>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</si>
  <si>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</si>
  <si>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</si>
  <si>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</si>
  <si>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</si>
  <si>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</si>
  <si>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</si>
  <si>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</si>
  <si>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</si>
  <si>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</si>
  <si>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</si>
  <si>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</si>
  <si>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</si>
  <si>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</si>
  <si>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</si>
  <si>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</si>
  <si>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</si>
  <si>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</si>
  <si>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</si>
  <si>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</si>
  <si>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</si>
  <si>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</si>
  <si>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</si>
  <si>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</si>
  <si>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</si>
  <si>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</si>
  <si>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</si>
  <si>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</si>
  <si>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4.13.</t>
  </si>
  <si>
    <t>4.14.3.</t>
  </si>
  <si>
    <t>4.14.4.</t>
  </si>
  <si>
    <t>4.16., 4.14.2.</t>
  </si>
  <si>
    <t>4.17.1.</t>
  </si>
  <si>
    <t>4.17.2.</t>
  </si>
  <si>
    <t>4.18.</t>
  </si>
  <si>
    <t>4.19.1.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</si>
  <si>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</si>
  <si>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</si>
  <si>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</si>
  <si>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</si>
  <si>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</si>
  <si>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</si>
  <si>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</si>
  <si>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</si>
  <si>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</si>
  <si>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</si>
  <si>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</si>
  <si>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</si>
  <si>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</si>
  <si>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</si>
  <si>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12. Rozlišovací znaky 2023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</si>
  <si>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</si>
  <si>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</si>
  <si>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</si>
  <si>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</si>
  <si>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</si>
  <si>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</si>
  <si>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18. CZ PRES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</si>
  <si>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</si>
  <si>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</si>
  <si>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</si>
  <si>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</si>
  <si>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</si>
  <si>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24. COVID 19</t>
  </si>
  <si>
    <t>Dopady válečného konfliktu na Ukrajině na výdaje státního rozpočtu (včetně státních fondů a příspěvkových organizací) v roce 2023 (tis. Kč)</t>
  </si>
  <si>
    <t>25. Ukrajina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</si>
  <si>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</si>
  <si>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</si>
  <si>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</si>
  <si>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</si>
  <si>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</si>
  <si>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</si>
  <si>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</si>
  <si>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</si>
  <si>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převod od</t>
  </si>
  <si>
    <t>majetek</t>
  </si>
  <si>
    <t>převod na</t>
  </si>
  <si>
    <t>hodnota v Kč</t>
  </si>
  <si>
    <t>č. smlouvy</t>
  </si>
  <si>
    <t>Schválený rozpočet 2023</t>
  </si>
  <si>
    <t>Rozpočet po změnách 2023</t>
  </si>
  <si>
    <t>Konečný rozpočet 2023</t>
  </si>
  <si>
    <t>Index skutečnosti 2023/2022</t>
  </si>
  <si>
    <t>Skutečnost-rok předcházející hodnocenému roku</t>
  </si>
  <si>
    <t>zapojené prostředky NNV v roce 2023</t>
  </si>
  <si>
    <r>
      <t>Rozpočet po změnách</t>
    </r>
    <r>
      <rPr>
        <sz val="12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2023</t>
    </r>
  </si>
  <si>
    <t>Skutečné čerpání 2023</t>
  </si>
  <si>
    <t>Zapojené prostředky NNV v roce 2023</t>
  </si>
  <si>
    <t>504-Výdaje za odměny za užití duševního zdraví</t>
  </si>
  <si>
    <t>512-Podlimitní technické zhodnocení</t>
  </si>
  <si>
    <t>534-Základní příděl FKSP</t>
  </si>
  <si>
    <t>536-Platby daní a poplatků</t>
  </si>
  <si>
    <t>542-Náhrady mezd v době nemoci</t>
  </si>
  <si>
    <t>590-Ostatní neinvestiční výdaje</t>
  </si>
  <si>
    <t>52-59</t>
  </si>
  <si>
    <t>Okresní soud v Chebu</t>
  </si>
  <si>
    <t>Neobsazené pracovní místo zapisovatele ve 3. a 4. čtvrtletí</t>
  </si>
  <si>
    <t>Okresní soud Cheb</t>
  </si>
  <si>
    <t>Skutečnost k 31.12.2023</t>
  </si>
  <si>
    <t>Okresní soud v Chebu*</t>
  </si>
  <si>
    <t>Okresní soud v Chebu**</t>
  </si>
  <si>
    <r>
      <t>skutečnost 2022 na daném podseskupení /rozpočtové položce,</t>
    </r>
    <r>
      <rPr>
        <b/>
        <i/>
        <sz val="11"/>
        <color theme="1"/>
        <rFont val="Calibri"/>
        <family val="2"/>
        <charset val="238"/>
        <scheme val="minor"/>
      </rPr>
      <t xml:space="preserve">  pokud to lze.
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theme="1"/>
        <rFont val="Calibri"/>
        <family val="2"/>
        <charset val="238"/>
        <scheme val="minor"/>
      </rPr>
      <t xml:space="preserve">Pokud nelze určit </t>
    </r>
    <r>
      <rPr>
        <i/>
        <sz val="11"/>
        <color theme="1"/>
        <rFont val="Calibri"/>
        <family val="2"/>
        <charset val="238"/>
        <scheme val="minor"/>
      </rPr>
      <t>konkrétní podseskupení /rozpočtovou položku, uvede OSS stav v daném roce.</t>
    </r>
  </si>
  <si>
    <r>
      <t xml:space="preserve">skutečnost 2023 na daném podseskupení /rozpočtové položce, </t>
    </r>
    <r>
      <rPr>
        <b/>
        <i/>
        <sz val="11"/>
        <color theme="1"/>
        <rFont val="Calibri"/>
        <family val="2"/>
        <charset val="238"/>
        <scheme val="minor"/>
      </rPr>
      <t>pokud to lze</t>
    </r>
    <r>
      <rPr>
        <i/>
        <sz val="11"/>
        <color theme="1"/>
        <rFont val="Calibri"/>
        <family val="2"/>
        <charset val="238"/>
        <scheme val="minor"/>
      </rPr>
      <t xml:space="preserve">.
</t>
    </r>
    <r>
      <rPr>
        <b/>
        <i/>
        <sz val="11"/>
        <color theme="1"/>
        <rFont val="Calibri"/>
        <family val="2"/>
        <charset val="238"/>
        <scheme val="minor"/>
      </rPr>
      <t>Pokud nelze určit</t>
    </r>
    <r>
      <rPr>
        <i/>
        <sz val="11"/>
        <color theme="1"/>
        <rFont val="Calibri"/>
        <family val="2"/>
        <charset val="238"/>
        <scheme val="minor"/>
      </rPr>
      <t xml:space="preserve"> konkrétní podseskupení /rozpočtovou položku, uvede OSS stav v daném roce.</t>
    </r>
  </si>
  <si>
    <t>Okresní soud v Chebu 519282</t>
  </si>
  <si>
    <t>Okresní soud v Chebu 519283</t>
  </si>
  <si>
    <t>Rozpočet 2023 v Kč</t>
  </si>
  <si>
    <t>Zapojené NNV v roce 2023</t>
  </si>
  <si>
    <t>Porovnání skutečností
 (2023 a 2022)</t>
  </si>
  <si>
    <t>Porovnání skutečností (2023 a 2022)</t>
  </si>
  <si>
    <t>Počáteční stav k 1.1.2023</t>
  </si>
  <si>
    <t>Nezapojené NNV k 31.12.2023</t>
  </si>
  <si>
    <t>Skutečné čerpání k 31.12.2023</t>
  </si>
  <si>
    <t>Zapojené NNV v roce 2023 – z toho:</t>
  </si>
  <si>
    <t>Stav k 1.1.2024</t>
  </si>
  <si>
    <t>Ukončené nároky v roce 2023</t>
  </si>
  <si>
    <t>Nečerpané, zapojené NNV k 31.12.2023</t>
  </si>
  <si>
    <t>viz komentář v textové části</t>
  </si>
  <si>
    <t>036V018000006</t>
  </si>
  <si>
    <t>OS Cheb - rekonstrukce části objektu D</t>
  </si>
  <si>
    <t>V současné době je na stavebním úřadě podána žádost o vydání územního rozhodnutí a stavebního povolení. Po vydání kladného stanoviska stavebním úřadem nám  bude projekční kanceláří předána kompletní projektová dokumentace včetně rozhodnutí stavebního úřadu a všech potřebných vyjádření.</t>
  </si>
  <si>
    <t>136V013000804</t>
  </si>
  <si>
    <t>OS Cheb - modernizace CCTV</t>
  </si>
  <si>
    <t xml:space="preserve">Dílo bylo předáno 19.12.2023, v současné době se zpracovává závěrečné vyhodnocení akce. </t>
  </si>
  <si>
    <t>Neinvestiční příspěvek na zajištění hlavní činnosti v roce 2023
( v tis. Kč na 2 desetinná místa)</t>
  </si>
  <si>
    <t>OS Cheb</t>
  </si>
  <si>
    <t>Rok 2021</t>
  </si>
  <si>
    <t>Česká pošta, s.p.</t>
  </si>
  <si>
    <t>zůstatek kreditu ve frankovacím stroji</t>
  </si>
  <si>
    <t>CHEVAK, a.s. Cheb</t>
  </si>
  <si>
    <t>Čerpáno v roce 2023 v tis. Kč</t>
  </si>
  <si>
    <t>SML-0000-200-000261</t>
  </si>
  <si>
    <t>KDZ 18/2023</t>
  </si>
  <si>
    <t>zálohy na vodné a stočné na rok 2023</t>
  </si>
  <si>
    <t>nákup DHDM</t>
  </si>
  <si>
    <t>nákup paliv, vody a energií</t>
  </si>
  <si>
    <t>Úspora za elektrickou energii je z důvodu postupné obměny svítidel za LED technologii. Dále je zřejmé připomínání zaměstnancům dodržování zásad spoření energiemi.</t>
  </si>
  <si>
    <t>poštovné</t>
  </si>
  <si>
    <t xml:space="preserve">V roce 2022 byl v prosinci dobit kredit do frankovacího stroje ve výši 600.000,00 Kč, v prosinci 2023 350.000,00 Kč. Z toho důvodu se jeví rok 2023 úspornější, ale čerpání bylo i přes zdražení poštoní služeb obdobné. </t>
  </si>
  <si>
    <t>opravy a udržování</t>
  </si>
  <si>
    <t>V roce 2022 byla provedena oprava klenby v budově D ve výši 518.945,00 Kč.  Oproti tomu byly v roce 2023 provedeny malířské práce v celkové hodnotě 60.717,00 Kč.</t>
  </si>
  <si>
    <t>mandatorní výdaje</t>
  </si>
  <si>
    <t xml:space="preserve">Toto nižší čerpání je způsobeno poklesem paušálních plateb exekutorům za zastavování bagatelních exekucí. Tyto byly v roce 2023 vyrazně nižší. </t>
  </si>
  <si>
    <t>V roce 2022 byl realizován  nákup 25 PC sestav (395.521,77 Kč), v roce 2023 nebylo potřeba obměňovat počítačové sestavy.</t>
  </si>
  <si>
    <t>Skutečnost v roce 2023</t>
  </si>
  <si>
    <t>*Stav k 1.1.204 získáte: Konečný rozpočet 2023 - Skutečnost 2023 + Nečerpané NNV k 31.12.2023</t>
  </si>
  <si>
    <t>Skutečnost/ Konečný rozpočet</t>
  </si>
  <si>
    <t>celkem vyplaceno 411 ks</t>
  </si>
  <si>
    <t>celkem vyplaceno 54 ks</t>
  </si>
  <si>
    <t>Hodnocení výdajů programového financování za rok 2023 v tis. Kč na 2 desetinná místa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</si>
</sst>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_ ;[Red]\-#,##0.00\ 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7" fillId="0" borderId="0"/>
  </cellStyleXfs>
  <cellXfs count="366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/>
    <xf numFmtId="0" fontId="10" fillId="4" borderId="1" xfId="0" applyFont="1" applyFill="1" applyBorder="1"/>
    <xf numFmtId="0" fontId="11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1" xfId="0" applyFont="1" applyBorder="1"/>
    <xf numFmtId="4" fontId="16" fillId="0" borderId="1" xfId="0" applyNumberFormat="1" applyFont="1" applyBorder="1"/>
    <xf numFmtId="9" fontId="16" fillId="0" borderId="1" xfId="1" applyFont="1" applyBorder="1"/>
    <xf numFmtId="9" fontId="16" fillId="0" borderId="1" xfId="1" applyFont="1" applyBorder="1" applyAlignment="1">
      <alignment wrapText="1"/>
    </xf>
    <xf numFmtId="0" fontId="13" fillId="4" borderId="1" xfId="0" applyFont="1" applyFill="1" applyBorder="1"/>
    <xf numFmtId="4" fontId="13" fillId="4" borderId="1" xfId="0" applyNumberFormat="1" applyFont="1" applyFill="1" applyBorder="1"/>
    <xf numFmtId="9" fontId="13" fillId="4" borderId="1" xfId="1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/>
    </xf>
    <xf numFmtId="0" fontId="11" fillId="0" borderId="4" xfId="0" applyFont="1" applyBorder="1"/>
    <xf numFmtId="0" fontId="22" fillId="3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6" xfId="0" applyFont="1" applyBorder="1"/>
    <xf numFmtId="0" fontId="0" fillId="0" borderId="6" xfId="0" applyBorder="1"/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vertical="center" wrapText="1"/>
    </xf>
    <xf numFmtId="0" fontId="25" fillId="3" borderId="11" xfId="0" applyFont="1" applyFill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5" fillId="3" borderId="11" xfId="0" applyFont="1" applyFill="1" applyBorder="1" applyAlignment="1">
      <alignment horizontal="justify" vertical="center" wrapText="1"/>
    </xf>
    <xf numFmtId="0" fontId="27" fillId="0" borderId="14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12" fillId="0" borderId="17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7" xfId="0" applyFill="1" applyBorder="1"/>
    <xf numFmtId="0" fontId="18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8" xfId="0" applyFill="1" applyBorder="1"/>
    <xf numFmtId="0" fontId="32" fillId="0" borderId="1" xfId="0" applyFont="1" applyFill="1" applyBorder="1" applyAlignment="1">
      <alignment horizontal="center" vertical="center"/>
    </xf>
    <xf numFmtId="0" fontId="17" fillId="0" borderId="0" xfId="2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7" fillId="0" borderId="0" xfId="2" applyProtection="1">
      <protection locked="0"/>
    </xf>
    <xf numFmtId="0" fontId="33" fillId="0" borderId="0" xfId="2" applyFont="1" applyAlignment="1" applyProtection="1">
      <alignment horizontal="center"/>
      <protection locked="0"/>
    </xf>
    <xf numFmtId="0" fontId="10" fillId="0" borderId="0" xfId="2" applyFont="1" applyProtection="1">
      <protection locked="0"/>
    </xf>
    <xf numFmtId="0" fontId="17" fillId="0" borderId="0" xfId="2" applyFont="1" applyAlignment="1" applyProtection="1">
      <alignment horizontal="right"/>
      <protection locked="0"/>
    </xf>
    <xf numFmtId="0" fontId="30" fillId="0" borderId="0" xfId="2" applyFont="1" applyAlignment="1" applyProtection="1">
      <alignment horizontal="center"/>
      <protection locked="0"/>
    </xf>
    <xf numFmtId="0" fontId="30" fillId="0" borderId="0" xfId="2" applyFont="1" applyProtection="1">
      <protection locked="0"/>
    </xf>
    <xf numFmtId="0" fontId="7" fillId="0" borderId="0" xfId="2" applyAlignment="1" applyProtection="1">
      <alignment horizontal="center"/>
      <protection locked="0"/>
    </xf>
    <xf numFmtId="0" fontId="19" fillId="0" borderId="1" xfId="2" applyFont="1" applyBorder="1" applyAlignment="1" applyProtection="1">
      <alignment horizontal="center" vertical="center"/>
      <protection locked="0"/>
    </xf>
    <xf numFmtId="0" fontId="35" fillId="0" borderId="1" xfId="2" applyFont="1" applyBorder="1" applyAlignment="1">
      <alignment horizontal="center"/>
    </xf>
    <xf numFmtId="0" fontId="35" fillId="0" borderId="1" xfId="2" applyFont="1" applyBorder="1" applyAlignment="1" applyProtection="1">
      <alignment horizontal="right"/>
      <protection locked="0"/>
    </xf>
    <xf numFmtId="0" fontId="35" fillId="0" borderId="1" xfId="2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vertical="center" wrapText="1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39" fillId="0" borderId="1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44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6" fillId="0" borderId="1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4" fillId="0" borderId="0" xfId="0" applyFont="1"/>
    <xf numFmtId="0" fontId="51" fillId="0" borderId="25" xfId="0" applyFont="1" applyBorder="1" applyAlignment="1">
      <alignment vertical="center"/>
    </xf>
    <xf numFmtId="0" fontId="52" fillId="0" borderId="0" xfId="0" applyFont="1"/>
    <xf numFmtId="0" fontId="29" fillId="0" borderId="0" xfId="0" applyFont="1"/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wrapText="1"/>
    </xf>
    <xf numFmtId="0" fontId="2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1" xfId="0" applyFont="1" applyBorder="1" applyAlignment="1">
      <alignment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6" fillId="0" borderId="1" xfId="0" applyFont="1" applyBorder="1"/>
    <xf numFmtId="4" fontId="0" fillId="0" borderId="1" xfId="0" applyNumberFormat="1" applyBorder="1"/>
    <xf numFmtId="0" fontId="6" fillId="0" borderId="0" xfId="0" applyFont="1" applyAlignment="1">
      <alignment vertical="center"/>
    </xf>
    <xf numFmtId="0" fontId="12" fillId="0" borderId="0" xfId="0" applyFont="1"/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51" fillId="0" borderId="0" xfId="0" applyFont="1" applyBorder="1" applyAlignment="1">
      <alignment vertical="center"/>
    </xf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17" fontId="53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10" fontId="10" fillId="0" borderId="1" xfId="1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10" fontId="5" fillId="0" borderId="1" xfId="1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 wrapText="1"/>
    </xf>
    <xf numFmtId="2" fontId="1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0" fontId="5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9" fillId="0" borderId="1" xfId="2" applyFont="1" applyBorder="1" applyAlignment="1" applyProtection="1">
      <alignment horizontal="center" vertical="center" wrapText="1"/>
      <protection locked="0"/>
    </xf>
    <xf numFmtId="0" fontId="35" fillId="0" borderId="1" xfId="2" applyFont="1" applyBorder="1" applyAlignment="1">
      <alignment wrapText="1"/>
    </xf>
    <xf numFmtId="0" fontId="35" fillId="0" borderId="1" xfId="2" applyFont="1" applyBorder="1" applyAlignment="1" applyProtection="1">
      <alignment horizontal="left" wrapText="1"/>
      <protection locked="0"/>
    </xf>
    <xf numFmtId="0" fontId="30" fillId="0" borderId="0" xfId="2" applyFont="1" applyAlignment="1" applyProtection="1">
      <alignment wrapText="1"/>
      <protection locked="0"/>
    </xf>
    <xf numFmtId="0" fontId="17" fillId="0" borderId="0" xfId="2" applyFont="1" applyAlignment="1" applyProtection="1">
      <alignment horizontal="left" wrapText="1"/>
      <protection locked="0"/>
    </xf>
    <xf numFmtId="0" fontId="7" fillId="0" borderId="0" xfId="2" applyAlignment="1" applyProtection="1">
      <alignment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/>
      <protection locked="0"/>
    </xf>
    <xf numFmtId="0" fontId="30" fillId="0" borderId="1" xfId="2" applyFont="1" applyBorder="1" applyAlignment="1" applyProtection="1">
      <alignment horizontal="center"/>
      <protection locked="0"/>
    </xf>
    <xf numFmtId="0" fontId="30" fillId="0" borderId="1" xfId="2" applyFont="1" applyBorder="1" applyProtection="1">
      <protection locked="0"/>
    </xf>
    <xf numFmtId="0" fontId="33" fillId="0" borderId="1" xfId="2" applyFont="1" applyBorder="1" applyAlignment="1" applyProtection="1">
      <alignment horizontal="center"/>
      <protection locked="0"/>
    </xf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0" fontId="53" fillId="0" borderId="0" xfId="0" applyFont="1"/>
    <xf numFmtId="0" fontId="11" fillId="0" borderId="22" xfId="0" applyFont="1" applyBorder="1" applyAlignment="1">
      <alignment horizontal="right" vertical="center"/>
    </xf>
    <xf numFmtId="0" fontId="11" fillId="0" borderId="22" xfId="0" applyFont="1" applyBorder="1"/>
    <xf numFmtId="164" fontId="11" fillId="10" borderId="22" xfId="0" applyNumberFormat="1" applyFont="1" applyFill="1" applyBorder="1"/>
    <xf numFmtId="0" fontId="11" fillId="0" borderId="23" xfId="0" applyFont="1" applyBorder="1" applyAlignment="1">
      <alignment horizontal="right" vertical="center"/>
    </xf>
    <xf numFmtId="0" fontId="11" fillId="0" borderId="23" xfId="0" applyFont="1" applyBorder="1"/>
    <xf numFmtId="164" fontId="11" fillId="10" borderId="23" xfId="0" applyNumberFormat="1" applyFont="1" applyFill="1" applyBorder="1"/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/>
    </xf>
    <xf numFmtId="164" fontId="11" fillId="10" borderId="24" xfId="0" applyNumberFormat="1" applyFont="1" applyFill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164" fontId="56" fillId="0" borderId="1" xfId="0" applyNumberFormat="1" applyFont="1" applyBorder="1"/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/>
    </xf>
    <xf numFmtId="4" fontId="13" fillId="4" borderId="1" xfId="0" applyNumberFormat="1" applyFont="1" applyFill="1" applyBorder="1" applyAlignment="1">
      <alignment horizontal="right"/>
    </xf>
    <xf numFmtId="10" fontId="16" fillId="0" borderId="1" xfId="1" applyNumberFormat="1" applyFont="1" applyBorder="1" applyAlignment="1">
      <alignment horizontal="right"/>
    </xf>
    <xf numFmtId="10" fontId="13" fillId="4" borderId="1" xfId="1" applyNumberFormat="1" applyFont="1" applyFill="1" applyBorder="1" applyAlignment="1">
      <alignment horizontal="right"/>
    </xf>
    <xf numFmtId="4" fontId="57" fillId="0" borderId="31" xfId="0" applyNumberFormat="1" applyFont="1" applyBorder="1" applyAlignment="1">
      <alignment horizontal="right" vertical="center" wrapText="1"/>
    </xf>
    <xf numFmtId="4" fontId="57" fillId="0" borderId="32" xfId="0" applyNumberFormat="1" applyFont="1" applyBorder="1" applyAlignment="1">
      <alignment horizontal="right" vertical="center" wrapText="1"/>
    </xf>
    <xf numFmtId="4" fontId="58" fillId="0" borderId="32" xfId="0" applyNumberFormat="1" applyFont="1" applyBorder="1" applyAlignment="1">
      <alignment horizontal="right" vertical="center" wrapText="1"/>
    </xf>
    <xf numFmtId="4" fontId="18" fillId="6" borderId="1" xfId="0" applyNumberFormat="1" applyFont="1" applyFill="1" applyBorder="1" applyAlignment="1">
      <alignment vertical="center"/>
    </xf>
    <xf numFmtId="4" fontId="0" fillId="0" borderId="5" xfId="0" applyNumberFormat="1" applyBorder="1"/>
    <xf numFmtId="4" fontId="21" fillId="3" borderId="1" xfId="0" applyNumberFormat="1" applyFont="1" applyFill="1" applyBorder="1" applyAlignment="1">
      <alignment vertical="center"/>
    </xf>
    <xf numFmtId="4" fontId="21" fillId="0" borderId="1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vertical="center"/>
    </xf>
    <xf numFmtId="4" fontId="21" fillId="3" borderId="1" xfId="0" applyNumberFormat="1" applyFont="1" applyFill="1" applyBorder="1" applyAlignment="1">
      <alignment horizontal="right" vertical="center"/>
    </xf>
    <xf numFmtId="4" fontId="18" fillId="6" borderId="1" xfId="0" applyNumberFormat="1" applyFont="1" applyFill="1" applyBorder="1" applyAlignment="1">
      <alignment vertical="center" wrapText="1"/>
    </xf>
    <xf numFmtId="4" fontId="21" fillId="0" borderId="5" xfId="0" applyNumberFormat="1" applyFont="1" applyBorder="1" applyAlignment="1">
      <alignment vertical="center" wrapText="1"/>
    </xf>
    <xf numFmtId="4" fontId="21" fillId="3" borderId="1" xfId="0" applyNumberFormat="1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10" fontId="18" fillId="6" borderId="1" xfId="1" applyNumberFormat="1" applyFont="1" applyFill="1" applyBorder="1" applyAlignment="1">
      <alignment vertical="center"/>
    </xf>
    <xf numFmtId="4" fontId="25" fillId="2" borderId="12" xfId="0" applyNumberFormat="1" applyFont="1" applyFill="1" applyBorder="1" applyAlignment="1">
      <alignment horizontal="right" vertical="center"/>
    </xf>
    <xf numFmtId="4" fontId="25" fillId="2" borderId="9" xfId="0" applyNumberFormat="1" applyFont="1" applyFill="1" applyBorder="1" applyAlignment="1">
      <alignment horizontal="right" vertical="center"/>
    </xf>
    <xf numFmtId="4" fontId="26" fillId="3" borderId="12" xfId="0" applyNumberFormat="1" applyFont="1" applyFill="1" applyBorder="1" applyAlignment="1">
      <alignment horizontal="right" vertical="center" wrapText="1"/>
    </xf>
    <xf numFmtId="4" fontId="25" fillId="0" borderId="12" xfId="0" applyNumberFormat="1" applyFont="1" applyBorder="1" applyAlignment="1">
      <alignment vertical="center" wrapText="1"/>
    </xf>
    <xf numFmtId="4" fontId="26" fillId="3" borderId="12" xfId="0" applyNumberFormat="1" applyFont="1" applyFill="1" applyBorder="1" applyAlignment="1">
      <alignment vertical="center" wrapText="1"/>
    </xf>
    <xf numFmtId="4" fontId="26" fillId="0" borderId="12" xfId="0" applyNumberFormat="1" applyFont="1" applyBorder="1" applyAlignment="1">
      <alignment horizontal="right" vertical="center" wrapText="1"/>
    </xf>
    <xf numFmtId="4" fontId="26" fillId="0" borderId="12" xfId="0" applyNumberFormat="1" applyFont="1" applyBorder="1" applyAlignment="1">
      <alignment vertical="center" wrapText="1"/>
    </xf>
    <xf numFmtId="10" fontId="25" fillId="2" borderId="12" xfId="1" applyNumberFormat="1" applyFont="1" applyFill="1" applyBorder="1" applyAlignment="1">
      <alignment horizontal="right" vertical="center"/>
    </xf>
    <xf numFmtId="0" fontId="27" fillId="7" borderId="11" xfId="0" applyFont="1" applyFill="1" applyBorder="1" applyAlignment="1">
      <alignment vertical="center" wrapText="1"/>
    </xf>
    <xf numFmtId="4" fontId="26" fillId="7" borderId="1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7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5" fillId="0" borderId="1" xfId="2" applyNumberFormat="1" applyFont="1" applyBorder="1" applyAlignment="1">
      <alignment horizontal="right"/>
    </xf>
    <xf numFmtId="4" fontId="7" fillId="0" borderId="0" xfId="2" applyNumberFormat="1" applyProtection="1">
      <protection locked="0"/>
    </xf>
    <xf numFmtId="4" fontId="30" fillId="0" borderId="1" xfId="2" applyNumberFormat="1" applyFont="1" applyBorder="1" applyProtection="1">
      <protection locked="0"/>
    </xf>
    <xf numFmtId="4" fontId="10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0" fillId="7" borderId="1" xfId="0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right"/>
    </xf>
    <xf numFmtId="4" fontId="17" fillId="0" borderId="1" xfId="0" applyNumberFormat="1" applyFont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" fontId="21" fillId="0" borderId="19" xfId="0" applyNumberFormat="1" applyFont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right" wrapText="1"/>
    </xf>
    <xf numFmtId="4" fontId="12" fillId="0" borderId="1" xfId="0" applyNumberFormat="1" applyFont="1" applyBorder="1" applyAlignment="1">
      <alignment horizontal="right"/>
    </xf>
    <xf numFmtId="0" fontId="2" fillId="11" borderId="1" xfId="0" applyFont="1" applyFill="1" applyBorder="1" applyAlignment="1">
      <alignment horizontal="center" vertical="center" wrapText="1"/>
    </xf>
    <xf numFmtId="4" fontId="2" fillId="11" borderId="1" xfId="0" applyNumberFormat="1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horizontal="right" vertical="top"/>
    </xf>
    <xf numFmtId="0" fontId="13" fillId="8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4" fillId="0" borderId="15" xfId="2" applyFont="1" applyBorder="1" applyAlignment="1">
      <alignment horizontal="center"/>
    </xf>
    <xf numFmtId="0" fontId="35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47" fillId="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textRotation="90"/>
    </xf>
    <xf numFmtId="0" fontId="47" fillId="0" borderId="1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50" fillId="0" borderId="29" xfId="0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50" fillId="0" borderId="21" xfId="0" applyFont="1" applyBorder="1" applyAlignment="1">
      <alignment horizontal="center"/>
    </xf>
    <xf numFmtId="0" fontId="29" fillId="0" borderId="0" xfId="0" applyFont="1" applyAlignment="1">
      <alignment vertical="top" wrapText="1"/>
    </xf>
    <xf numFmtId="0" fontId="55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0" fillId="5" borderId="15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33" xfId="0" applyFont="1" applyBorder="1"/>
    <xf numFmtId="0" fontId="16" fillId="0" borderId="34" xfId="0" applyFont="1" applyBorder="1" applyAlignment="1">
      <alignment vertical="center" wrapText="1"/>
    </xf>
    <xf numFmtId="4" fontId="59" fillId="0" borderId="1" xfId="2" applyNumberFormat="1" applyFont="1" applyBorder="1" applyAlignment="1" applyProtection="1">
      <alignment horizontal="right"/>
      <protection locked="0"/>
    </xf>
  </cellXfs>
  <cellStyles count="3">
    <cellStyle name="Normální" xfId="0" builtinId="0"/>
    <cellStyle name="Normální 2" xfId="2"/>
    <cellStyle name="Procenta" xfId="1" builtinId="5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topLeftCell="A7" workbookViewId="0">
      <selection sqref="A1:C1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278" t="s">
        <v>509</v>
      </c>
      <c r="B1" s="278"/>
      <c r="C1" s="278"/>
    </row>
    <row r="2" spans="1:4" ht="27" customHeight="1" x14ac:dyDescent="0.25">
      <c r="A2" s="277" t="s">
        <v>2</v>
      </c>
      <c r="B2" s="277"/>
      <c r="C2" s="277"/>
    </row>
    <row r="3" spans="1:4" ht="30" x14ac:dyDescent="0.25">
      <c r="A3" s="165" t="s">
        <v>508</v>
      </c>
      <c r="B3" s="165" t="s">
        <v>5</v>
      </c>
      <c r="C3" s="165" t="s">
        <v>6</v>
      </c>
    </row>
    <row r="4" spans="1:4" x14ac:dyDescent="0.25">
      <c r="A4" s="6" t="s">
        <v>4</v>
      </c>
      <c r="B4" s="6" t="s">
        <v>3</v>
      </c>
      <c r="C4" s="176" t="s">
        <v>7</v>
      </c>
    </row>
    <row r="5" spans="1:4" x14ac:dyDescent="0.25">
      <c r="A5" s="6" t="s">
        <v>16</v>
      </c>
      <c r="B5" s="6" t="s">
        <v>30</v>
      </c>
      <c r="C5" s="176" t="s">
        <v>18</v>
      </c>
    </row>
    <row r="6" spans="1:4" x14ac:dyDescent="0.25">
      <c r="A6" s="6" t="s">
        <v>35</v>
      </c>
      <c r="B6" s="6" t="s">
        <v>36</v>
      </c>
      <c r="C6" s="176" t="s">
        <v>37</v>
      </c>
    </row>
    <row r="7" spans="1:4" x14ac:dyDescent="0.25">
      <c r="A7" s="6" t="s">
        <v>55</v>
      </c>
      <c r="B7" s="6" t="s">
        <v>56</v>
      </c>
      <c r="C7" s="176" t="s">
        <v>57</v>
      </c>
    </row>
    <row r="8" spans="1:4" x14ac:dyDescent="0.25">
      <c r="A8" s="6" t="s">
        <v>58</v>
      </c>
      <c r="B8" s="6" t="s">
        <v>48</v>
      </c>
      <c r="C8" s="176" t="s">
        <v>57</v>
      </c>
    </row>
    <row r="9" spans="1:4" x14ac:dyDescent="0.25">
      <c r="A9" s="6" t="s">
        <v>75</v>
      </c>
      <c r="B9" s="6" t="s">
        <v>495</v>
      </c>
      <c r="C9" s="176" t="s">
        <v>76</v>
      </c>
    </row>
    <row r="10" spans="1:4" x14ac:dyDescent="0.25">
      <c r="A10" s="6" t="s">
        <v>77</v>
      </c>
      <c r="B10" s="6" t="s">
        <v>78</v>
      </c>
      <c r="C10" s="176" t="s">
        <v>79</v>
      </c>
    </row>
    <row r="11" spans="1:4" x14ac:dyDescent="0.25">
      <c r="A11" s="6" t="s">
        <v>95</v>
      </c>
      <c r="B11" s="6" t="s">
        <v>94</v>
      </c>
      <c r="C11" s="176" t="s">
        <v>446</v>
      </c>
    </row>
    <row r="12" spans="1:4" x14ac:dyDescent="0.25">
      <c r="A12" s="6" t="s">
        <v>96</v>
      </c>
      <c r="B12" s="6" t="s">
        <v>467</v>
      </c>
      <c r="C12" s="176" t="s">
        <v>447</v>
      </c>
    </row>
    <row r="13" spans="1:4" x14ac:dyDescent="0.25">
      <c r="A13" s="6" t="s">
        <v>123</v>
      </c>
      <c r="B13" s="6" t="s">
        <v>124</v>
      </c>
      <c r="C13" s="176" t="s">
        <v>447</v>
      </c>
    </row>
    <row r="14" spans="1:4" x14ac:dyDescent="0.25">
      <c r="A14" s="6" t="s">
        <v>125</v>
      </c>
      <c r="B14" s="6" t="s">
        <v>126</v>
      </c>
      <c r="C14" s="176" t="s">
        <v>448</v>
      </c>
    </row>
    <row r="15" spans="1:4" x14ac:dyDescent="0.25">
      <c r="A15" s="6" t="s">
        <v>210</v>
      </c>
      <c r="B15" s="6" t="s">
        <v>211</v>
      </c>
      <c r="C15" s="176" t="s">
        <v>496</v>
      </c>
    </row>
    <row r="16" spans="1:4" x14ac:dyDescent="0.25">
      <c r="A16" s="6" t="s">
        <v>212</v>
      </c>
      <c r="B16" s="6" t="s">
        <v>213</v>
      </c>
      <c r="C16" s="177" t="s">
        <v>497</v>
      </c>
      <c r="D16" s="148"/>
    </row>
    <row r="17" spans="1:4" x14ac:dyDescent="0.25">
      <c r="A17" s="6" t="s">
        <v>214</v>
      </c>
      <c r="B17" s="6" t="s">
        <v>216</v>
      </c>
      <c r="C17" s="177" t="s">
        <v>449</v>
      </c>
      <c r="D17" s="148"/>
    </row>
    <row r="18" spans="1:4" x14ac:dyDescent="0.25">
      <c r="A18" s="6" t="s">
        <v>215</v>
      </c>
      <c r="B18" s="6" t="s">
        <v>217</v>
      </c>
      <c r="C18" s="177" t="s">
        <v>450</v>
      </c>
      <c r="D18" s="148"/>
    </row>
    <row r="19" spans="1:4" x14ac:dyDescent="0.25">
      <c r="A19" s="6" t="s">
        <v>230</v>
      </c>
      <c r="B19" s="6" t="s">
        <v>231</v>
      </c>
      <c r="C19" s="177" t="s">
        <v>498</v>
      </c>
      <c r="D19" s="148"/>
    </row>
    <row r="20" spans="1:4" x14ac:dyDescent="0.25">
      <c r="A20" s="6" t="s">
        <v>442</v>
      </c>
      <c r="B20" s="6" t="s">
        <v>444</v>
      </c>
      <c r="C20" s="178" t="s">
        <v>451</v>
      </c>
      <c r="D20" s="148"/>
    </row>
    <row r="21" spans="1:4" x14ac:dyDescent="0.25">
      <c r="A21" s="6" t="s">
        <v>443</v>
      </c>
      <c r="B21" s="6" t="s">
        <v>258</v>
      </c>
      <c r="C21" s="177" t="s">
        <v>445</v>
      </c>
      <c r="D21" s="148"/>
    </row>
    <row r="22" spans="1:4" x14ac:dyDescent="0.25">
      <c r="A22" s="6" t="s">
        <v>251</v>
      </c>
      <c r="B22" s="6" t="s">
        <v>264</v>
      </c>
      <c r="C22" s="177" t="s">
        <v>499</v>
      </c>
      <c r="D22" s="148"/>
    </row>
    <row r="23" spans="1:4" x14ac:dyDescent="0.25">
      <c r="A23" s="6" t="s">
        <v>252</v>
      </c>
      <c r="B23" s="6" t="s">
        <v>281</v>
      </c>
      <c r="C23" s="177" t="s">
        <v>452</v>
      </c>
      <c r="D23" s="148"/>
    </row>
    <row r="24" spans="1:4" x14ac:dyDescent="0.25">
      <c r="A24" s="6" t="s">
        <v>253</v>
      </c>
      <c r="B24" s="6" t="s">
        <v>289</v>
      </c>
      <c r="C24" s="177" t="s">
        <v>500</v>
      </c>
      <c r="D24" s="148"/>
    </row>
    <row r="25" spans="1:4" x14ac:dyDescent="0.25">
      <c r="A25" s="6" t="s">
        <v>254</v>
      </c>
      <c r="B25" s="6" t="s">
        <v>299</v>
      </c>
      <c r="C25" s="177" t="s">
        <v>501</v>
      </c>
      <c r="D25" s="148"/>
    </row>
    <row r="26" spans="1:4" x14ac:dyDescent="0.25">
      <c r="A26" s="6" t="s">
        <v>255</v>
      </c>
      <c r="B26" s="6" t="s">
        <v>313</v>
      </c>
      <c r="C26" s="177" t="s">
        <v>453</v>
      </c>
      <c r="D26" s="148"/>
    </row>
    <row r="27" spans="1:4" x14ac:dyDescent="0.25">
      <c r="A27" s="6" t="s">
        <v>256</v>
      </c>
      <c r="B27" s="6" t="s">
        <v>323</v>
      </c>
      <c r="C27" s="177" t="s">
        <v>502</v>
      </c>
      <c r="D27" s="149"/>
    </row>
    <row r="28" spans="1:4" x14ac:dyDescent="0.25">
      <c r="A28" s="6" t="s">
        <v>257</v>
      </c>
      <c r="B28" s="6" t="s">
        <v>337</v>
      </c>
      <c r="C28" s="177" t="s">
        <v>503</v>
      </c>
      <c r="D28" s="148"/>
    </row>
    <row r="29" spans="1:4" x14ac:dyDescent="0.25">
      <c r="A29" s="6" t="s">
        <v>300</v>
      </c>
      <c r="B29" s="6" t="s">
        <v>154</v>
      </c>
      <c r="C29" s="177" t="s">
        <v>504</v>
      </c>
      <c r="D29" s="148"/>
    </row>
    <row r="30" spans="1:4" x14ac:dyDescent="0.25">
      <c r="A30" s="6" t="s">
        <v>301</v>
      </c>
      <c r="B30" s="6" t="s">
        <v>340</v>
      </c>
      <c r="C30" s="179" t="s">
        <v>505</v>
      </c>
      <c r="D30" s="148"/>
    </row>
    <row r="31" spans="1:4" x14ac:dyDescent="0.25">
      <c r="A31" s="6" t="s">
        <v>302</v>
      </c>
      <c r="B31" s="6" t="s">
        <v>345</v>
      </c>
      <c r="C31" s="177" t="s">
        <v>506</v>
      </c>
      <c r="D31" s="148"/>
    </row>
    <row r="32" spans="1:4" x14ac:dyDescent="0.25">
      <c r="A32" s="6" t="s">
        <v>303</v>
      </c>
      <c r="B32" s="6" t="s">
        <v>346</v>
      </c>
      <c r="C32" s="177" t="s">
        <v>507</v>
      </c>
      <c r="D32" s="148"/>
    </row>
    <row r="33" spans="1:4" x14ac:dyDescent="0.25">
      <c r="A33" s="6" t="s">
        <v>304</v>
      </c>
      <c r="B33" s="6" t="s">
        <v>356</v>
      </c>
      <c r="C33" s="177" t="s">
        <v>507</v>
      </c>
      <c r="D33" s="148"/>
    </row>
    <row r="34" spans="1:4" x14ac:dyDescent="0.25">
      <c r="A34" s="6" t="s">
        <v>305</v>
      </c>
      <c r="B34" s="6" t="s">
        <v>386</v>
      </c>
      <c r="C34" s="179" t="s">
        <v>454</v>
      </c>
      <c r="D34" s="148"/>
    </row>
    <row r="35" spans="1:4" x14ac:dyDescent="0.25">
      <c r="A35" s="6" t="s">
        <v>396</v>
      </c>
      <c r="B35" s="6" t="s">
        <v>398</v>
      </c>
      <c r="C35" s="176" t="s">
        <v>58</v>
      </c>
    </row>
    <row r="36" spans="1:4" x14ac:dyDescent="0.25">
      <c r="A36" s="6" t="s">
        <v>397</v>
      </c>
      <c r="B36" s="6" t="s">
        <v>399</v>
      </c>
      <c r="C36" s="176" t="s">
        <v>75</v>
      </c>
    </row>
    <row r="37" spans="1:4" x14ac:dyDescent="0.25">
      <c r="A37" s="6" t="s">
        <v>402</v>
      </c>
      <c r="B37" s="6" t="s">
        <v>403</v>
      </c>
      <c r="C37" s="176" t="s">
        <v>455</v>
      </c>
    </row>
    <row r="40" spans="1:4" x14ac:dyDescent="0.25">
      <c r="A40" t="s">
        <v>0</v>
      </c>
    </row>
    <row r="41" spans="1:4" x14ac:dyDescent="0.25">
      <c r="A41" t="s">
        <v>1</v>
      </c>
    </row>
  </sheetData>
  <mergeCells count="2">
    <mergeCell ref="A2:C2"/>
    <mergeCell ref="A1:C1"/>
  </mergeCells>
  <phoneticPr fontId="43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"/>
  <sheetViews>
    <sheetView workbookViewId="0">
      <selection activeCell="H17" sqref="H17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280" t="s">
        <v>518</v>
      </c>
      <c r="C2" s="280"/>
      <c r="D2" s="280"/>
      <c r="E2" s="280"/>
      <c r="F2" s="280"/>
      <c r="G2" s="280"/>
      <c r="H2" s="280"/>
      <c r="I2" s="280"/>
      <c r="J2" s="280"/>
    </row>
    <row r="4" spans="2:10" ht="47.25" customHeight="1" x14ac:dyDescent="0.25">
      <c r="B4" s="300" t="s">
        <v>467</v>
      </c>
      <c r="C4" s="300"/>
      <c r="D4" s="300"/>
      <c r="E4" s="300"/>
      <c r="F4" s="300"/>
      <c r="G4" s="300"/>
      <c r="H4" s="300"/>
      <c r="I4" s="300"/>
      <c r="J4" s="300"/>
    </row>
    <row r="5" spans="2:10" x14ac:dyDescent="0.25">
      <c r="B5" s="310" t="s">
        <v>111</v>
      </c>
      <c r="C5" s="310"/>
      <c r="D5" s="310">
        <v>2022</v>
      </c>
      <c r="E5" s="310"/>
      <c r="F5" s="310"/>
      <c r="G5" s="310">
        <v>2023</v>
      </c>
      <c r="H5" s="310"/>
      <c r="I5" s="310"/>
      <c r="J5" s="310" t="s">
        <v>468</v>
      </c>
    </row>
    <row r="6" spans="2:10" ht="77.25" customHeight="1" x14ac:dyDescent="0.25">
      <c r="B6" s="310"/>
      <c r="C6" s="310"/>
      <c r="D6" s="151" t="s">
        <v>469</v>
      </c>
      <c r="E6" s="151" t="s">
        <v>470</v>
      </c>
      <c r="F6" s="151" t="s">
        <v>112</v>
      </c>
      <c r="G6" s="151" t="s">
        <v>469</v>
      </c>
      <c r="H6" s="151" t="s">
        <v>471</v>
      </c>
      <c r="I6" s="151" t="s">
        <v>112</v>
      </c>
      <c r="J6" s="310"/>
    </row>
    <row r="7" spans="2:10" ht="31.5" customHeight="1" x14ac:dyDescent="0.25">
      <c r="B7" s="309" t="s">
        <v>113</v>
      </c>
      <c r="C7" s="309"/>
      <c r="D7" s="156">
        <v>69.59</v>
      </c>
      <c r="E7" s="157">
        <v>27803278</v>
      </c>
      <c r="F7" s="158">
        <f>IFERROR(E7/D7/12,0)</f>
        <v>33294.149063562771</v>
      </c>
      <c r="G7" s="156">
        <v>67.13</v>
      </c>
      <c r="H7" s="157">
        <v>28646440</v>
      </c>
      <c r="I7" s="158">
        <f>IFERROR(H7/G7/12,0)</f>
        <v>35560.901732955957</v>
      </c>
      <c r="J7" s="159">
        <f>IFERROR(I7/F7,0)</f>
        <v>1.0680826131061547</v>
      </c>
    </row>
    <row r="8" spans="2:10" ht="15" customHeight="1" x14ac:dyDescent="0.25">
      <c r="B8" s="308" t="s">
        <v>101</v>
      </c>
      <c r="C8" s="160" t="s">
        <v>114</v>
      </c>
      <c r="D8" s="161">
        <v>5</v>
      </c>
      <c r="E8" s="157">
        <v>2231707</v>
      </c>
      <c r="F8" s="157">
        <f t="shared" ref="F8:F16" si="0">IFERROR(E8/D8/12,0)</f>
        <v>37195.116666666669</v>
      </c>
      <c r="G8" s="161">
        <v>4.5</v>
      </c>
      <c r="H8" s="157">
        <v>2109868</v>
      </c>
      <c r="I8" s="157">
        <f t="shared" ref="I8:I16" si="1">IFERROR(H8/G8/12,0)</f>
        <v>39071.629629629628</v>
      </c>
      <c r="J8" s="162">
        <f t="shared" ref="J8:J16" si="2">IFERROR(I8/F8,0)</f>
        <v>1.0504505196147065</v>
      </c>
    </row>
    <row r="9" spans="2:10" x14ac:dyDescent="0.25">
      <c r="B9" s="308"/>
      <c r="C9" s="160" t="s">
        <v>115</v>
      </c>
      <c r="D9" s="161">
        <v>0</v>
      </c>
      <c r="E9" s="157">
        <v>0</v>
      </c>
      <c r="F9" s="157">
        <f t="shared" si="0"/>
        <v>0</v>
      </c>
      <c r="G9" s="161">
        <v>0</v>
      </c>
      <c r="H9" s="157">
        <v>0</v>
      </c>
      <c r="I9" s="157">
        <f t="shared" si="1"/>
        <v>0</v>
      </c>
      <c r="J9" s="162">
        <f t="shared" si="2"/>
        <v>0</v>
      </c>
    </row>
    <row r="10" spans="2:10" x14ac:dyDescent="0.25">
      <c r="B10" s="308"/>
      <c r="C10" s="160" t="s">
        <v>116</v>
      </c>
      <c r="D10" s="161">
        <v>0</v>
      </c>
      <c r="E10" s="157">
        <v>0</v>
      </c>
      <c r="F10" s="157">
        <f t="shared" si="0"/>
        <v>0</v>
      </c>
      <c r="G10" s="161">
        <v>0</v>
      </c>
      <c r="H10" s="157">
        <v>0</v>
      </c>
      <c r="I10" s="157">
        <f t="shared" si="1"/>
        <v>0</v>
      </c>
      <c r="J10" s="162">
        <f t="shared" si="2"/>
        <v>0</v>
      </c>
    </row>
    <row r="11" spans="2:10" x14ac:dyDescent="0.25">
      <c r="B11" s="308"/>
      <c r="C11" s="160" t="s">
        <v>117</v>
      </c>
      <c r="D11" s="161">
        <v>0</v>
      </c>
      <c r="E11" s="157">
        <v>0</v>
      </c>
      <c r="F11" s="157">
        <f t="shared" si="0"/>
        <v>0</v>
      </c>
      <c r="G11" s="161">
        <v>0</v>
      </c>
      <c r="H11" s="157">
        <v>0</v>
      </c>
      <c r="I11" s="157">
        <f t="shared" si="1"/>
        <v>0</v>
      </c>
      <c r="J11" s="162">
        <f t="shared" si="2"/>
        <v>0</v>
      </c>
    </row>
    <row r="12" spans="2:10" x14ac:dyDescent="0.25">
      <c r="B12" s="308"/>
      <c r="C12" s="160" t="s">
        <v>118</v>
      </c>
      <c r="D12" s="161">
        <v>12.19</v>
      </c>
      <c r="E12" s="157">
        <v>6026568</v>
      </c>
      <c r="F12" s="157">
        <f t="shared" si="0"/>
        <v>41198.851517637413</v>
      </c>
      <c r="G12" s="161">
        <v>12.56</v>
      </c>
      <c r="H12" s="157">
        <v>6708674</v>
      </c>
      <c r="I12" s="157">
        <f t="shared" si="1"/>
        <v>44510.841295116777</v>
      </c>
      <c r="J12" s="162">
        <f t="shared" si="2"/>
        <v>1.0803903423390695</v>
      </c>
    </row>
    <row r="13" spans="2:10" ht="35.25" customHeight="1" x14ac:dyDescent="0.25">
      <c r="B13" s="309" t="s">
        <v>119</v>
      </c>
      <c r="C13" s="309"/>
      <c r="D13" s="156">
        <v>0</v>
      </c>
      <c r="E13" s="157">
        <v>0</v>
      </c>
      <c r="F13" s="158">
        <f t="shared" si="0"/>
        <v>0</v>
      </c>
      <c r="G13" s="156">
        <v>0</v>
      </c>
      <c r="H13" s="157">
        <v>0</v>
      </c>
      <c r="I13" s="158">
        <f t="shared" si="1"/>
        <v>0</v>
      </c>
      <c r="J13" s="159">
        <f t="shared" si="2"/>
        <v>0</v>
      </c>
    </row>
    <row r="14" spans="2:10" ht="35.25" customHeight="1" x14ac:dyDescent="0.25">
      <c r="B14" s="309" t="s">
        <v>120</v>
      </c>
      <c r="C14" s="309"/>
      <c r="D14" s="156">
        <v>0</v>
      </c>
      <c r="E14" s="157">
        <v>0</v>
      </c>
      <c r="F14" s="158">
        <f t="shared" si="0"/>
        <v>0</v>
      </c>
      <c r="G14" s="156">
        <v>0</v>
      </c>
      <c r="H14" s="157">
        <v>0</v>
      </c>
      <c r="I14" s="158">
        <f t="shared" si="1"/>
        <v>0</v>
      </c>
      <c r="J14" s="159">
        <f t="shared" si="2"/>
        <v>0</v>
      </c>
    </row>
    <row r="15" spans="2:10" ht="35.25" customHeight="1" x14ac:dyDescent="0.25">
      <c r="B15" s="309" t="s">
        <v>121</v>
      </c>
      <c r="C15" s="309"/>
      <c r="D15" s="156">
        <v>0</v>
      </c>
      <c r="E15" s="157">
        <v>0</v>
      </c>
      <c r="F15" s="158">
        <f t="shared" si="0"/>
        <v>0</v>
      </c>
      <c r="G15" s="156">
        <v>0</v>
      </c>
      <c r="H15" s="157">
        <v>0</v>
      </c>
      <c r="I15" s="158">
        <f t="shared" si="1"/>
        <v>0</v>
      </c>
      <c r="J15" s="159">
        <f t="shared" si="2"/>
        <v>0</v>
      </c>
    </row>
    <row r="16" spans="2:10" ht="35.25" customHeight="1" x14ac:dyDescent="0.25">
      <c r="B16" s="309" t="s">
        <v>472</v>
      </c>
      <c r="C16" s="309"/>
      <c r="D16" s="156">
        <v>15.84</v>
      </c>
      <c r="E16" s="157">
        <v>25297197</v>
      </c>
      <c r="F16" s="158">
        <f t="shared" si="0"/>
        <v>133087.10542929292</v>
      </c>
      <c r="G16" s="156">
        <v>15.7</v>
      </c>
      <c r="H16" s="157">
        <v>29185016</v>
      </c>
      <c r="I16" s="158">
        <f t="shared" si="1"/>
        <v>154909.85138004247</v>
      </c>
      <c r="J16" s="159">
        <f t="shared" si="2"/>
        <v>1.163973405840911</v>
      </c>
    </row>
  </sheetData>
  <mergeCells count="12">
    <mergeCell ref="B16:C16"/>
    <mergeCell ref="B7:C7"/>
    <mergeCell ref="B4:J4"/>
    <mergeCell ref="B5:C6"/>
    <mergeCell ref="D5:F5"/>
    <mergeCell ref="G5:I5"/>
    <mergeCell ref="J5:J6"/>
    <mergeCell ref="B2:J2"/>
    <mergeCell ref="B8:B12"/>
    <mergeCell ref="B13:C13"/>
    <mergeCell ref="B14:C14"/>
    <mergeCell ref="B15:C15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6"/>
  <sheetViews>
    <sheetView workbookViewId="0">
      <selection activeCell="H17" sqref="H17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280" t="s">
        <v>519</v>
      </c>
      <c r="C2" s="280"/>
      <c r="D2" s="280"/>
      <c r="E2" s="280"/>
      <c r="F2" s="280"/>
      <c r="G2" s="280"/>
      <c r="H2" s="280"/>
      <c r="I2" s="280"/>
      <c r="J2" s="280"/>
    </row>
    <row r="4" spans="2:13" ht="36.75" customHeight="1" x14ac:dyDescent="0.25">
      <c r="B4" s="300" t="s">
        <v>473</v>
      </c>
      <c r="C4" s="300"/>
      <c r="D4" s="300"/>
      <c r="E4" s="300"/>
      <c r="F4" s="300"/>
      <c r="G4" s="300"/>
      <c r="H4" s="300"/>
      <c r="I4" s="300"/>
      <c r="J4" s="300"/>
      <c r="K4" s="142"/>
      <c r="L4" s="142"/>
      <c r="M4" s="142"/>
    </row>
    <row r="5" spans="2:13" x14ac:dyDescent="0.25">
      <c r="B5" s="310" t="s">
        <v>111</v>
      </c>
      <c r="C5" s="310"/>
      <c r="D5" s="310">
        <v>2022</v>
      </c>
      <c r="E5" s="310"/>
      <c r="F5" s="310"/>
      <c r="G5" s="310">
        <v>2023</v>
      </c>
      <c r="H5" s="310"/>
      <c r="I5" s="310"/>
      <c r="J5" s="310" t="s">
        <v>474</v>
      </c>
    </row>
    <row r="6" spans="2:13" ht="63.75" x14ac:dyDescent="0.25">
      <c r="B6" s="310"/>
      <c r="C6" s="310"/>
      <c r="D6" s="151" t="s">
        <v>475</v>
      </c>
      <c r="E6" s="151" t="s">
        <v>469</v>
      </c>
      <c r="F6" s="151" t="s">
        <v>476</v>
      </c>
      <c r="G6" s="151" t="s">
        <v>475</v>
      </c>
      <c r="H6" s="151" t="s">
        <v>469</v>
      </c>
      <c r="I6" s="151" t="s">
        <v>476</v>
      </c>
      <c r="J6" s="310"/>
    </row>
    <row r="7" spans="2:13" ht="36" customHeight="1" x14ac:dyDescent="0.25">
      <c r="B7" s="309" t="s">
        <v>113</v>
      </c>
      <c r="C7" s="309"/>
      <c r="D7" s="163">
        <v>72</v>
      </c>
      <c r="E7" s="163">
        <v>69.59</v>
      </c>
      <c r="F7" s="164">
        <f>D7-E7</f>
        <v>2.4099999999999966</v>
      </c>
      <c r="G7" s="163">
        <v>70</v>
      </c>
      <c r="H7" s="163">
        <v>67.13</v>
      </c>
      <c r="I7" s="164">
        <f>G7-H7</f>
        <v>2.8700000000000045</v>
      </c>
      <c r="J7" s="163">
        <f>H7-E7</f>
        <v>-2.460000000000008</v>
      </c>
    </row>
    <row r="8" spans="2:13" ht="15" customHeight="1" x14ac:dyDescent="0.25">
      <c r="B8" s="311" t="s">
        <v>101</v>
      </c>
      <c r="C8" s="160" t="s">
        <v>114</v>
      </c>
      <c r="D8" s="163">
        <v>4</v>
      </c>
      <c r="E8" s="163">
        <v>5</v>
      </c>
      <c r="F8" s="164">
        <f t="shared" ref="F8:F16" si="0">D8-E8</f>
        <v>-1</v>
      </c>
      <c r="G8" s="163">
        <v>0</v>
      </c>
      <c r="H8" s="163">
        <v>4.5</v>
      </c>
      <c r="I8" s="164">
        <f t="shared" ref="I8:I16" si="1">G8-H8</f>
        <v>-4.5</v>
      </c>
      <c r="J8" s="163">
        <f t="shared" ref="J8:J16" si="2">H8-E8</f>
        <v>-0.5</v>
      </c>
    </row>
    <row r="9" spans="2:13" x14ac:dyDescent="0.25">
      <c r="B9" s="312"/>
      <c r="C9" s="160" t="s">
        <v>115</v>
      </c>
      <c r="D9" s="163">
        <v>0</v>
      </c>
      <c r="E9" s="163">
        <v>0</v>
      </c>
      <c r="F9" s="164">
        <f t="shared" si="0"/>
        <v>0</v>
      </c>
      <c r="G9" s="163">
        <v>0</v>
      </c>
      <c r="H9" s="163">
        <v>0</v>
      </c>
      <c r="I9" s="164">
        <f t="shared" si="1"/>
        <v>0</v>
      </c>
      <c r="J9" s="163">
        <f t="shared" si="2"/>
        <v>0</v>
      </c>
    </row>
    <row r="10" spans="2:13" x14ac:dyDescent="0.25">
      <c r="B10" s="312"/>
      <c r="C10" s="160" t="s">
        <v>116</v>
      </c>
      <c r="D10" s="163">
        <v>0</v>
      </c>
      <c r="E10" s="163">
        <v>0</v>
      </c>
      <c r="F10" s="164">
        <f t="shared" si="0"/>
        <v>0</v>
      </c>
      <c r="G10" s="163">
        <v>0</v>
      </c>
      <c r="H10" s="163">
        <v>0</v>
      </c>
      <c r="I10" s="164">
        <f t="shared" si="1"/>
        <v>0</v>
      </c>
      <c r="J10" s="163">
        <f t="shared" si="2"/>
        <v>0</v>
      </c>
    </row>
    <row r="11" spans="2:13" x14ac:dyDescent="0.25">
      <c r="B11" s="312"/>
      <c r="C11" s="160" t="s">
        <v>117</v>
      </c>
      <c r="D11" s="163">
        <v>0</v>
      </c>
      <c r="E11" s="163">
        <v>0</v>
      </c>
      <c r="F11" s="164">
        <f t="shared" si="0"/>
        <v>0</v>
      </c>
      <c r="G11" s="163">
        <v>0</v>
      </c>
      <c r="H11" s="163">
        <v>0</v>
      </c>
      <c r="I11" s="164">
        <f t="shared" si="1"/>
        <v>0</v>
      </c>
      <c r="J11" s="163">
        <f t="shared" si="2"/>
        <v>0</v>
      </c>
    </row>
    <row r="12" spans="2:13" x14ac:dyDescent="0.25">
      <c r="B12" s="313"/>
      <c r="C12" s="160" t="s">
        <v>118</v>
      </c>
      <c r="D12" s="163">
        <v>0</v>
      </c>
      <c r="E12" s="163">
        <v>12.19</v>
      </c>
      <c r="F12" s="164">
        <f t="shared" si="0"/>
        <v>-12.19</v>
      </c>
      <c r="G12" s="163">
        <v>0</v>
      </c>
      <c r="H12" s="163">
        <v>12.56</v>
      </c>
      <c r="I12" s="164">
        <f t="shared" si="1"/>
        <v>-12.56</v>
      </c>
      <c r="J12" s="163">
        <f t="shared" si="2"/>
        <v>0.37000000000000099</v>
      </c>
    </row>
    <row r="13" spans="2:13" ht="45" customHeight="1" x14ac:dyDescent="0.25">
      <c r="B13" s="309" t="s">
        <v>119</v>
      </c>
      <c r="C13" s="309"/>
      <c r="D13" s="163">
        <v>0</v>
      </c>
      <c r="E13" s="163">
        <v>0</v>
      </c>
      <c r="F13" s="164">
        <f t="shared" si="0"/>
        <v>0</v>
      </c>
      <c r="G13" s="163">
        <v>0</v>
      </c>
      <c r="H13" s="163">
        <v>0</v>
      </c>
      <c r="I13" s="164">
        <f t="shared" si="1"/>
        <v>0</v>
      </c>
      <c r="J13" s="163">
        <f t="shared" si="2"/>
        <v>0</v>
      </c>
    </row>
    <row r="14" spans="2:13" ht="45" customHeight="1" x14ac:dyDescent="0.25">
      <c r="B14" s="309" t="s">
        <v>120</v>
      </c>
      <c r="C14" s="309"/>
      <c r="D14" s="163">
        <v>0</v>
      </c>
      <c r="E14" s="163">
        <v>0</v>
      </c>
      <c r="F14" s="164">
        <f t="shared" si="0"/>
        <v>0</v>
      </c>
      <c r="G14" s="163">
        <v>0</v>
      </c>
      <c r="H14" s="163">
        <v>0</v>
      </c>
      <c r="I14" s="164">
        <f t="shared" si="1"/>
        <v>0</v>
      </c>
      <c r="J14" s="163">
        <f t="shared" si="2"/>
        <v>0</v>
      </c>
    </row>
    <row r="15" spans="2:13" ht="45" customHeight="1" x14ac:dyDescent="0.25">
      <c r="B15" s="309" t="s">
        <v>121</v>
      </c>
      <c r="C15" s="309"/>
      <c r="D15" s="163">
        <v>0</v>
      </c>
      <c r="E15" s="163">
        <v>0</v>
      </c>
      <c r="F15" s="164">
        <f t="shared" si="0"/>
        <v>0</v>
      </c>
      <c r="G15" s="163">
        <v>0</v>
      </c>
      <c r="H15" s="163">
        <v>0</v>
      </c>
      <c r="I15" s="164">
        <f t="shared" si="1"/>
        <v>0</v>
      </c>
      <c r="J15" s="163">
        <f t="shared" si="2"/>
        <v>0</v>
      </c>
    </row>
    <row r="16" spans="2:13" ht="45" customHeight="1" x14ac:dyDescent="0.25">
      <c r="B16" s="309" t="s">
        <v>122</v>
      </c>
      <c r="C16" s="309"/>
      <c r="D16" s="163">
        <v>19</v>
      </c>
      <c r="E16" s="163">
        <v>15.84</v>
      </c>
      <c r="F16" s="164">
        <f t="shared" si="0"/>
        <v>3.16</v>
      </c>
      <c r="G16" s="163">
        <v>19</v>
      </c>
      <c r="H16" s="163">
        <v>15.7</v>
      </c>
      <c r="I16" s="164">
        <f t="shared" si="1"/>
        <v>3.3000000000000007</v>
      </c>
      <c r="J16" s="163">
        <f t="shared" si="2"/>
        <v>-0.14000000000000057</v>
      </c>
    </row>
  </sheetData>
  <mergeCells count="12">
    <mergeCell ref="B16:C16"/>
    <mergeCell ref="B7:C7"/>
    <mergeCell ref="B4:J4"/>
    <mergeCell ref="B5:C6"/>
    <mergeCell ref="D5:F5"/>
    <mergeCell ref="G5:I5"/>
    <mergeCell ref="J5:J6"/>
    <mergeCell ref="B2:J2"/>
    <mergeCell ref="B8:B12"/>
    <mergeCell ref="B13:C13"/>
    <mergeCell ref="B14:C14"/>
    <mergeCell ref="B15:C15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zoomScaleNormal="100" workbookViewId="0">
      <selection activeCell="E18" sqref="E18"/>
    </sheetView>
  </sheetViews>
  <sheetFormatPr defaultRowHeight="15" x14ac:dyDescent="0.25"/>
  <cols>
    <col min="2" max="2" width="22" customWidth="1"/>
    <col min="3" max="7" width="16.42578125" customWidth="1"/>
    <col min="9" max="10" width="14.28515625" customWidth="1"/>
  </cols>
  <sheetData>
    <row r="2" spans="1:10" x14ac:dyDescent="0.25">
      <c r="B2" s="280" t="s">
        <v>520</v>
      </c>
      <c r="C2" s="280"/>
      <c r="D2" s="280"/>
      <c r="E2" s="280"/>
      <c r="F2" s="280"/>
      <c r="G2" s="280"/>
      <c r="H2" s="280"/>
      <c r="I2" s="280"/>
      <c r="J2" s="280"/>
    </row>
    <row r="4" spans="1:10" s="52" customFormat="1" ht="90" x14ac:dyDescent="0.25">
      <c r="A4" s="49"/>
      <c r="B4" s="314" t="s">
        <v>135</v>
      </c>
      <c r="C4" s="50" t="s">
        <v>134</v>
      </c>
      <c r="D4" s="51" t="s">
        <v>128</v>
      </c>
      <c r="E4" s="51" t="s">
        <v>129</v>
      </c>
      <c r="F4" s="51" t="s">
        <v>130</v>
      </c>
      <c r="G4" s="316" t="s">
        <v>131</v>
      </c>
      <c r="I4" s="49"/>
    </row>
    <row r="5" spans="1:10" s="52" customFormat="1" x14ac:dyDescent="0.25">
      <c r="A5" s="53"/>
      <c r="B5" s="315"/>
      <c r="C5" s="54" t="s">
        <v>132</v>
      </c>
      <c r="D5" s="54" t="s">
        <v>132</v>
      </c>
      <c r="E5" s="54" t="s">
        <v>132</v>
      </c>
      <c r="F5" s="54" t="s">
        <v>132</v>
      </c>
      <c r="G5" s="317"/>
      <c r="I5" s="53"/>
    </row>
    <row r="6" spans="1:10" x14ac:dyDescent="0.25">
      <c r="A6" s="46"/>
      <c r="B6" s="47" t="s">
        <v>566</v>
      </c>
      <c r="C6" s="47">
        <v>120</v>
      </c>
      <c r="D6" s="47">
        <v>25</v>
      </c>
      <c r="E6" s="47">
        <v>30</v>
      </c>
      <c r="F6" s="47">
        <v>65</v>
      </c>
      <c r="G6" s="6" t="s">
        <v>416</v>
      </c>
      <c r="I6" s="46"/>
    </row>
    <row r="7" spans="1:10" x14ac:dyDescent="0.25">
      <c r="A7" s="45"/>
      <c r="B7" s="48"/>
      <c r="C7" s="25"/>
      <c r="D7" s="25"/>
      <c r="E7" s="25"/>
      <c r="F7" s="25"/>
      <c r="G7" s="6"/>
      <c r="I7" s="45"/>
    </row>
    <row r="13" spans="1:10" ht="90" x14ac:dyDescent="0.25">
      <c r="B13" s="318" t="s">
        <v>136</v>
      </c>
      <c r="C13" s="50" t="s">
        <v>134</v>
      </c>
      <c r="D13" s="210" t="s">
        <v>128</v>
      </c>
      <c r="E13" s="210" t="s">
        <v>129</v>
      </c>
      <c r="F13" s="210" t="s">
        <v>130</v>
      </c>
      <c r="G13" s="319" t="s">
        <v>131</v>
      </c>
    </row>
    <row r="14" spans="1:10" x14ac:dyDescent="0.25">
      <c r="B14" s="318"/>
      <c r="C14" s="54" t="s">
        <v>132</v>
      </c>
      <c r="D14" s="54" t="s">
        <v>132</v>
      </c>
      <c r="E14" s="54" t="s">
        <v>132</v>
      </c>
      <c r="F14" s="54" t="s">
        <v>132</v>
      </c>
      <c r="G14" s="319"/>
    </row>
    <row r="15" spans="1:10" x14ac:dyDescent="0.25">
      <c r="B15" s="47" t="s">
        <v>570</v>
      </c>
      <c r="C15" s="47">
        <v>110</v>
      </c>
      <c r="D15" s="47">
        <v>20</v>
      </c>
      <c r="E15" s="47">
        <v>50</v>
      </c>
      <c r="F15" s="47">
        <v>40</v>
      </c>
      <c r="G15" s="6" t="s">
        <v>416</v>
      </c>
    </row>
    <row r="16" spans="1:10" x14ac:dyDescent="0.25">
      <c r="B16" s="48" t="s">
        <v>571</v>
      </c>
      <c r="C16" s="48">
        <v>120</v>
      </c>
      <c r="D16" s="48">
        <v>20</v>
      </c>
      <c r="E16" s="48">
        <v>50</v>
      </c>
      <c r="F16" s="48">
        <v>50</v>
      </c>
      <c r="G16" s="6" t="s">
        <v>416</v>
      </c>
    </row>
    <row r="23" spans="2:7" ht="90" x14ac:dyDescent="0.25">
      <c r="B23" s="314" t="s">
        <v>127</v>
      </c>
      <c r="C23" s="50" t="s">
        <v>134</v>
      </c>
      <c r="D23" s="210" t="s">
        <v>128</v>
      </c>
      <c r="E23" s="210" t="s">
        <v>129</v>
      </c>
      <c r="F23" s="210" t="s">
        <v>130</v>
      </c>
      <c r="G23" s="316" t="s">
        <v>131</v>
      </c>
    </row>
    <row r="24" spans="2:7" x14ac:dyDescent="0.25">
      <c r="B24" s="315"/>
      <c r="C24" s="54" t="s">
        <v>132</v>
      </c>
      <c r="D24" s="54" t="s">
        <v>132</v>
      </c>
      <c r="E24" s="54" t="s">
        <v>132</v>
      </c>
      <c r="F24" s="54" t="s">
        <v>132</v>
      </c>
      <c r="G24" s="317"/>
    </row>
    <row r="25" spans="2:7" x14ac:dyDescent="0.25">
      <c r="B25" s="47" t="s">
        <v>570</v>
      </c>
      <c r="C25" s="47">
        <v>110</v>
      </c>
      <c r="D25" s="47">
        <v>20</v>
      </c>
      <c r="E25" s="47">
        <v>50</v>
      </c>
      <c r="F25" s="47">
        <v>40</v>
      </c>
      <c r="G25" s="6" t="s">
        <v>416</v>
      </c>
    </row>
    <row r="26" spans="2:7" x14ac:dyDescent="0.25">
      <c r="B26" s="48" t="s">
        <v>571</v>
      </c>
      <c r="C26" s="48">
        <v>100</v>
      </c>
      <c r="D26" s="48">
        <v>25</v>
      </c>
      <c r="E26" s="48">
        <v>45</v>
      </c>
      <c r="F26" s="48">
        <v>30</v>
      </c>
      <c r="G26" s="6" t="s">
        <v>133</v>
      </c>
    </row>
  </sheetData>
  <mergeCells count="7">
    <mergeCell ref="B2:J2"/>
    <mergeCell ref="B23:B24"/>
    <mergeCell ref="G23:G24"/>
    <mergeCell ref="B13:B14"/>
    <mergeCell ref="G13:G14"/>
    <mergeCell ref="G4:G5"/>
    <mergeCell ref="B4:B5"/>
  </mergeCells>
  <pageMargins left="0.17" right="0.7" top="0.78740157499999996" bottom="0.78740157499999996" header="0.3" footer="0.3"/>
  <pageSetup paperSize="9"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zoomScale="60" zoomScaleNormal="60" workbookViewId="0">
      <pane ySplit="4" topLeftCell="A5" activePane="bottomLeft" state="frozen"/>
      <selection pane="bottomLeft" activeCell="D11" sqref="D11"/>
    </sheetView>
  </sheetViews>
  <sheetFormatPr defaultColWidth="9.140625" defaultRowHeight="15" x14ac:dyDescent="0.25"/>
  <cols>
    <col min="1" max="1" width="20.7109375" style="63" customWidth="1"/>
    <col min="2" max="2" width="7.42578125" style="63" customWidth="1"/>
    <col min="3" max="3" width="82.42578125" style="185" customWidth="1"/>
    <col min="4" max="4" width="28" style="57" customWidth="1"/>
    <col min="5" max="5" width="12.7109375" style="58" customWidth="1"/>
    <col min="6" max="6" width="15.85546875" style="57" customWidth="1"/>
    <col min="7" max="10" width="12.7109375" style="57" customWidth="1"/>
    <col min="11" max="11" width="9.140625" style="57"/>
    <col min="12" max="12" width="9.140625" style="57" customWidth="1"/>
    <col min="13" max="16384" width="9.140625" style="57"/>
  </cols>
  <sheetData>
    <row r="2" spans="1:10" ht="18.75" x14ac:dyDescent="0.3">
      <c r="A2" s="321" t="s">
        <v>521</v>
      </c>
      <c r="B2" s="321"/>
      <c r="C2" s="321"/>
      <c r="D2" s="321"/>
      <c r="E2" s="321"/>
      <c r="F2" s="321"/>
    </row>
    <row r="3" spans="1:10" ht="18.75" x14ac:dyDescent="0.3">
      <c r="A3" s="320" t="s">
        <v>137</v>
      </c>
      <c r="B3" s="320"/>
      <c r="C3" s="320"/>
      <c r="D3" s="320"/>
    </row>
    <row r="4" spans="1:10" ht="30" customHeight="1" x14ac:dyDescent="0.25">
      <c r="A4" s="64" t="s">
        <v>138</v>
      </c>
      <c r="B4" s="64" t="s">
        <v>139</v>
      </c>
      <c r="C4" s="180" t="s">
        <v>140</v>
      </c>
      <c r="D4" s="186" t="s">
        <v>456</v>
      </c>
      <c r="E4" s="187" t="s">
        <v>457</v>
      </c>
      <c r="F4" s="187" t="s">
        <v>458</v>
      </c>
      <c r="G4" s="55" t="s">
        <v>459</v>
      </c>
      <c r="H4" s="55" t="s">
        <v>460</v>
      </c>
      <c r="I4" s="55" t="s">
        <v>461</v>
      </c>
      <c r="J4" s="55" t="s">
        <v>462</v>
      </c>
    </row>
    <row r="5" spans="1:10" s="62" customFormat="1" ht="18.75" x14ac:dyDescent="0.3">
      <c r="A5" s="65" t="s">
        <v>141</v>
      </c>
      <c r="B5" s="66">
        <v>2023</v>
      </c>
      <c r="C5" s="181" t="s">
        <v>142</v>
      </c>
      <c r="D5" s="249">
        <v>0</v>
      </c>
      <c r="E5" s="188"/>
      <c r="F5" s="189"/>
    </row>
    <row r="6" spans="1:10" s="62" customFormat="1" ht="18.75" x14ac:dyDescent="0.3">
      <c r="A6" s="65" t="s">
        <v>143</v>
      </c>
      <c r="B6" s="66">
        <v>2023</v>
      </c>
      <c r="C6" s="181" t="s">
        <v>144</v>
      </c>
      <c r="D6" s="249">
        <v>0</v>
      </c>
      <c r="E6" s="188"/>
      <c r="F6" s="189"/>
    </row>
    <row r="7" spans="1:10" s="62" customFormat="1" ht="18.75" x14ac:dyDescent="0.3">
      <c r="A7" s="65" t="s">
        <v>145</v>
      </c>
      <c r="B7" s="66">
        <v>2023</v>
      </c>
      <c r="C7" s="181" t="s">
        <v>146</v>
      </c>
      <c r="D7" s="249">
        <v>0</v>
      </c>
      <c r="E7" s="188"/>
      <c r="F7" s="189"/>
    </row>
    <row r="8" spans="1:10" ht="18.75" x14ac:dyDescent="0.3">
      <c r="A8" s="65" t="s">
        <v>147</v>
      </c>
      <c r="B8" s="66">
        <v>2023</v>
      </c>
      <c r="C8" s="181" t="s">
        <v>148</v>
      </c>
      <c r="D8" s="249">
        <v>0</v>
      </c>
      <c r="E8" s="190"/>
      <c r="F8" s="189"/>
    </row>
    <row r="9" spans="1:10" s="62" customFormat="1" ht="18.75" x14ac:dyDescent="0.3">
      <c r="A9" s="65" t="s">
        <v>149</v>
      </c>
      <c r="B9" s="66">
        <v>2023</v>
      </c>
      <c r="C9" s="181" t="s">
        <v>150</v>
      </c>
      <c r="D9" s="249">
        <v>0</v>
      </c>
      <c r="E9" s="188"/>
      <c r="F9" s="189"/>
    </row>
    <row r="10" spans="1:10" ht="18.75" x14ac:dyDescent="0.3">
      <c r="A10" s="65" t="s">
        <v>151</v>
      </c>
      <c r="B10" s="66">
        <v>2023</v>
      </c>
      <c r="C10" s="181" t="s">
        <v>152</v>
      </c>
      <c r="D10" s="249">
        <v>0</v>
      </c>
      <c r="E10" s="190"/>
      <c r="F10" s="189"/>
    </row>
    <row r="11" spans="1:10" ht="18.75" x14ac:dyDescent="0.3">
      <c r="A11" s="67" t="s">
        <v>153</v>
      </c>
      <c r="B11" s="66">
        <v>2023</v>
      </c>
      <c r="C11" s="182" t="s">
        <v>154</v>
      </c>
      <c r="D11" s="365">
        <v>0</v>
      </c>
      <c r="E11" s="190"/>
      <c r="F11" s="249"/>
    </row>
    <row r="12" spans="1:10" ht="18.75" x14ac:dyDescent="0.3">
      <c r="A12" s="65">
        <v>50290</v>
      </c>
      <c r="B12" s="66">
        <v>2023</v>
      </c>
      <c r="C12" s="181" t="s">
        <v>155</v>
      </c>
      <c r="D12" s="249">
        <v>24004</v>
      </c>
      <c r="E12" s="190"/>
      <c r="F12" s="249"/>
    </row>
    <row r="13" spans="1:10" ht="18.75" x14ac:dyDescent="0.3">
      <c r="A13" s="65">
        <v>50291</v>
      </c>
      <c r="B13" s="66">
        <v>2023</v>
      </c>
      <c r="C13" s="181" t="s">
        <v>156</v>
      </c>
      <c r="D13" s="249">
        <v>51150</v>
      </c>
      <c r="E13" s="190"/>
      <c r="F13" s="249"/>
    </row>
    <row r="14" spans="1:10" ht="18.75" x14ac:dyDescent="0.3">
      <c r="A14" s="65">
        <v>513701</v>
      </c>
      <c r="B14" s="66">
        <v>2023</v>
      </c>
      <c r="C14" s="181" t="s">
        <v>157</v>
      </c>
      <c r="D14" s="249">
        <v>0</v>
      </c>
      <c r="E14" s="190"/>
      <c r="F14" s="251"/>
    </row>
    <row r="15" spans="1:10" ht="18.75" x14ac:dyDescent="0.3">
      <c r="A15" s="65">
        <v>513702</v>
      </c>
      <c r="B15" s="66">
        <v>2023</v>
      </c>
      <c r="C15" s="181" t="s">
        <v>158</v>
      </c>
      <c r="D15" s="249">
        <v>0</v>
      </c>
      <c r="E15" s="190"/>
      <c r="F15" s="189"/>
    </row>
    <row r="16" spans="1:10" ht="18.75" x14ac:dyDescent="0.3">
      <c r="A16" s="65">
        <v>513703</v>
      </c>
      <c r="B16" s="66">
        <v>2023</v>
      </c>
      <c r="C16" s="181" t="s">
        <v>159</v>
      </c>
      <c r="D16" s="249">
        <v>0</v>
      </c>
      <c r="E16" s="190"/>
      <c r="F16" s="189"/>
    </row>
    <row r="17" spans="1:6" ht="18.75" x14ac:dyDescent="0.3">
      <c r="A17" s="65">
        <v>513704</v>
      </c>
      <c r="B17" s="66">
        <v>2023</v>
      </c>
      <c r="C17" s="181" t="s">
        <v>160</v>
      </c>
      <c r="D17" s="249">
        <v>0</v>
      </c>
      <c r="E17" s="190"/>
      <c r="F17" s="189"/>
    </row>
    <row r="18" spans="1:6" s="56" customFormat="1" ht="18.75" x14ac:dyDescent="0.3">
      <c r="A18" s="65">
        <v>513901</v>
      </c>
      <c r="B18" s="66">
        <v>2023</v>
      </c>
      <c r="C18" s="181" t="s">
        <v>161</v>
      </c>
      <c r="D18" s="249">
        <v>3335</v>
      </c>
      <c r="E18" s="187"/>
      <c r="F18" s="249"/>
    </row>
    <row r="19" spans="1:6" ht="18.75" x14ac:dyDescent="0.3">
      <c r="A19" s="65">
        <v>51395</v>
      </c>
      <c r="B19" s="66">
        <v>2023</v>
      </c>
      <c r="C19" s="181" t="s">
        <v>162</v>
      </c>
      <c r="D19" s="249">
        <v>159343.84</v>
      </c>
      <c r="E19" s="190"/>
      <c r="F19" s="249"/>
    </row>
    <row r="20" spans="1:6" ht="18.75" x14ac:dyDescent="0.3">
      <c r="A20" s="65">
        <v>516201</v>
      </c>
      <c r="B20" s="66">
        <v>2023</v>
      </c>
      <c r="C20" s="181" t="s">
        <v>163</v>
      </c>
      <c r="D20" s="249">
        <v>8666.76</v>
      </c>
      <c r="E20" s="190"/>
      <c r="F20" s="249"/>
    </row>
    <row r="21" spans="1:6" ht="18.75" x14ac:dyDescent="0.3">
      <c r="A21" s="65">
        <v>516202</v>
      </c>
      <c r="B21" s="66">
        <v>2023</v>
      </c>
      <c r="C21" s="181" t="s">
        <v>164</v>
      </c>
      <c r="D21" s="249">
        <v>13467.68</v>
      </c>
      <c r="E21" s="190"/>
      <c r="F21" s="251"/>
    </row>
    <row r="22" spans="1:6" ht="18.75" x14ac:dyDescent="0.3">
      <c r="A22" s="65">
        <v>51630</v>
      </c>
      <c r="B22" s="66">
        <v>2023</v>
      </c>
      <c r="C22" s="181" t="s">
        <v>165</v>
      </c>
      <c r="D22" s="249">
        <v>300</v>
      </c>
      <c r="E22" s="190"/>
      <c r="F22" s="189"/>
    </row>
    <row r="23" spans="1:6" ht="18.75" x14ac:dyDescent="0.3">
      <c r="A23" s="65">
        <v>51631</v>
      </c>
      <c r="B23" s="66">
        <v>2023</v>
      </c>
      <c r="C23" s="181" t="s">
        <v>166</v>
      </c>
      <c r="D23" s="249">
        <v>18833</v>
      </c>
      <c r="E23" s="190"/>
      <c r="F23" s="189"/>
    </row>
    <row r="24" spans="1:6" ht="18.75" x14ac:dyDescent="0.3">
      <c r="A24" s="65">
        <v>51632</v>
      </c>
      <c r="B24" s="66">
        <v>2023</v>
      </c>
      <c r="C24" s="181" t="s">
        <v>167</v>
      </c>
      <c r="D24" s="249">
        <v>4297</v>
      </c>
      <c r="E24" s="190"/>
      <c r="F24" s="189"/>
    </row>
    <row r="25" spans="1:6" ht="18.75" x14ac:dyDescent="0.3">
      <c r="A25" s="65">
        <v>51671</v>
      </c>
      <c r="B25" s="66">
        <v>2023</v>
      </c>
      <c r="C25" s="181" t="s">
        <v>168</v>
      </c>
      <c r="D25" s="249">
        <v>0</v>
      </c>
      <c r="E25" s="190"/>
      <c r="F25" s="189"/>
    </row>
    <row r="26" spans="1:6" ht="18.75" x14ac:dyDescent="0.3">
      <c r="A26" s="65">
        <v>51690</v>
      </c>
      <c r="B26" s="66">
        <v>2023</v>
      </c>
      <c r="C26" s="181" t="s">
        <v>169</v>
      </c>
      <c r="D26" s="249">
        <v>818780</v>
      </c>
      <c r="E26" s="190"/>
      <c r="F26" s="189"/>
    </row>
    <row r="27" spans="1:6" ht="18.75" x14ac:dyDescent="0.3">
      <c r="A27" s="65">
        <v>51691</v>
      </c>
      <c r="B27" s="66">
        <v>2023</v>
      </c>
      <c r="C27" s="181" t="s">
        <v>170</v>
      </c>
      <c r="D27" s="249">
        <v>0</v>
      </c>
      <c r="E27" s="190"/>
      <c r="F27" s="189"/>
    </row>
    <row r="28" spans="1:6" ht="18.75" x14ac:dyDescent="0.3">
      <c r="A28" s="65">
        <v>51692</v>
      </c>
      <c r="B28" s="66">
        <v>2023</v>
      </c>
      <c r="C28" s="181" t="s">
        <v>171</v>
      </c>
      <c r="D28" s="249">
        <v>0</v>
      </c>
      <c r="E28" s="190"/>
      <c r="F28" s="189"/>
    </row>
    <row r="29" spans="1:6" ht="18.75" x14ac:dyDescent="0.3">
      <c r="A29" s="65">
        <v>51693</v>
      </c>
      <c r="B29" s="66">
        <v>2023</v>
      </c>
      <c r="C29" s="181" t="s">
        <v>172</v>
      </c>
      <c r="D29" s="249">
        <v>1162</v>
      </c>
      <c r="E29" s="190"/>
      <c r="F29" s="189"/>
    </row>
    <row r="30" spans="1:6" ht="18.75" x14ac:dyDescent="0.3">
      <c r="A30" s="65">
        <v>51694</v>
      </c>
      <c r="B30" s="66">
        <v>2023</v>
      </c>
      <c r="C30" s="181" t="s">
        <v>173</v>
      </c>
      <c r="D30" s="249">
        <v>93889.96</v>
      </c>
      <c r="E30" s="190"/>
      <c r="F30" s="189"/>
    </row>
    <row r="31" spans="1:6" ht="18.75" x14ac:dyDescent="0.3">
      <c r="A31" s="65">
        <v>51710</v>
      </c>
      <c r="B31" s="66">
        <v>2023</v>
      </c>
      <c r="C31" s="181" t="s">
        <v>174</v>
      </c>
      <c r="D31" s="249">
        <v>63863</v>
      </c>
      <c r="E31" s="190"/>
      <c r="F31" s="189"/>
    </row>
    <row r="32" spans="1:6" ht="18.75" x14ac:dyDescent="0.3">
      <c r="A32" s="65">
        <v>51711</v>
      </c>
      <c r="B32" s="66">
        <v>2023</v>
      </c>
      <c r="C32" s="181" t="s">
        <v>175</v>
      </c>
      <c r="D32" s="249">
        <v>189737.68</v>
      </c>
      <c r="E32" s="190"/>
      <c r="F32" s="189"/>
    </row>
    <row r="33" spans="1:6" ht="18.75" x14ac:dyDescent="0.3">
      <c r="A33" s="65">
        <v>51712</v>
      </c>
      <c r="B33" s="66">
        <v>2023</v>
      </c>
      <c r="C33" s="181" t="s">
        <v>176</v>
      </c>
      <c r="D33" s="249">
        <v>21137</v>
      </c>
      <c r="E33" s="190"/>
      <c r="F33" s="189"/>
    </row>
    <row r="34" spans="1:6" ht="18.75" x14ac:dyDescent="0.3">
      <c r="A34" s="65">
        <v>51730</v>
      </c>
      <c r="B34" s="66">
        <v>2023</v>
      </c>
      <c r="C34" s="181" t="s">
        <v>177</v>
      </c>
      <c r="D34" s="249">
        <v>48489</v>
      </c>
      <c r="E34" s="190"/>
      <c r="F34" s="189"/>
    </row>
    <row r="35" spans="1:6" ht="18.75" x14ac:dyDescent="0.3">
      <c r="A35" s="65">
        <v>51731</v>
      </c>
      <c r="B35" s="66">
        <v>2023</v>
      </c>
      <c r="C35" s="181" t="s">
        <v>178</v>
      </c>
      <c r="D35" s="249">
        <v>0</v>
      </c>
      <c r="E35" s="190"/>
      <c r="F35" s="189"/>
    </row>
    <row r="36" spans="1:6" ht="18.75" x14ac:dyDescent="0.3">
      <c r="A36" s="65">
        <v>51920</v>
      </c>
      <c r="B36" s="66">
        <v>2023</v>
      </c>
      <c r="C36" s="181" t="s">
        <v>179</v>
      </c>
      <c r="D36" s="249">
        <v>471839.8</v>
      </c>
      <c r="E36" s="190"/>
      <c r="F36" s="189"/>
    </row>
    <row r="37" spans="1:6" ht="18.75" x14ac:dyDescent="0.3">
      <c r="A37" s="65">
        <v>51921</v>
      </c>
      <c r="B37" s="66">
        <v>2023</v>
      </c>
      <c r="C37" s="181" t="s">
        <v>180</v>
      </c>
      <c r="D37" s="249">
        <v>3098010.2</v>
      </c>
      <c r="E37" s="190"/>
      <c r="F37" s="189"/>
    </row>
    <row r="38" spans="1:6" ht="18.75" x14ac:dyDescent="0.3">
      <c r="A38" s="65">
        <v>51922</v>
      </c>
      <c r="B38" s="66">
        <v>2023</v>
      </c>
      <c r="C38" s="181" t="s">
        <v>181</v>
      </c>
      <c r="D38" s="249">
        <v>1497709.31</v>
      </c>
      <c r="E38" s="190"/>
      <c r="F38" s="189"/>
    </row>
    <row r="39" spans="1:6" ht="18.75" x14ac:dyDescent="0.3">
      <c r="A39" s="65">
        <v>51923</v>
      </c>
      <c r="B39" s="66">
        <v>2023</v>
      </c>
      <c r="C39" s="181" t="s">
        <v>182</v>
      </c>
      <c r="D39" s="249">
        <v>930415.89</v>
      </c>
      <c r="E39" s="190"/>
      <c r="F39" s="189"/>
    </row>
    <row r="40" spans="1:6" ht="18.75" x14ac:dyDescent="0.3">
      <c r="A40" s="65">
        <v>51924</v>
      </c>
      <c r="B40" s="66">
        <v>2023</v>
      </c>
      <c r="C40" s="181" t="s">
        <v>183</v>
      </c>
      <c r="D40" s="249">
        <v>1322533.28</v>
      </c>
      <c r="E40" s="190"/>
      <c r="F40" s="189"/>
    </row>
    <row r="41" spans="1:6" ht="18.75" x14ac:dyDescent="0.3">
      <c r="A41" s="65">
        <v>51925</v>
      </c>
      <c r="B41" s="66">
        <v>2023</v>
      </c>
      <c r="C41" s="181" t="s">
        <v>184</v>
      </c>
      <c r="D41" s="249">
        <v>0</v>
      </c>
      <c r="E41" s="190"/>
      <c r="F41" s="189"/>
    </row>
    <row r="42" spans="1:6" ht="18.75" x14ac:dyDescent="0.3">
      <c r="A42" s="65">
        <v>519260</v>
      </c>
      <c r="B42" s="66">
        <v>2023</v>
      </c>
      <c r="C42" s="181" t="s">
        <v>185</v>
      </c>
      <c r="D42" s="249">
        <v>0</v>
      </c>
      <c r="E42" s="190"/>
      <c r="F42" s="189"/>
    </row>
    <row r="43" spans="1:6" ht="18.75" x14ac:dyDescent="0.3">
      <c r="A43" s="65">
        <v>519261</v>
      </c>
      <c r="B43" s="66">
        <v>2023</v>
      </c>
      <c r="C43" s="181" t="s">
        <v>186</v>
      </c>
      <c r="D43" s="249">
        <v>0</v>
      </c>
      <c r="E43" s="190"/>
      <c r="F43" s="189"/>
    </row>
    <row r="44" spans="1:6" ht="18.75" x14ac:dyDescent="0.3">
      <c r="A44" s="65">
        <v>51927</v>
      </c>
      <c r="B44" s="66">
        <v>2023</v>
      </c>
      <c r="C44" s="181" t="s">
        <v>187</v>
      </c>
      <c r="D44" s="249">
        <v>0</v>
      </c>
      <c r="E44" s="190"/>
      <c r="F44" s="189"/>
    </row>
    <row r="45" spans="1:6" ht="18.75" x14ac:dyDescent="0.3">
      <c r="A45" s="65">
        <v>519280</v>
      </c>
      <c r="B45" s="66">
        <v>2023</v>
      </c>
      <c r="C45" s="181" t="s">
        <v>188</v>
      </c>
      <c r="D45" s="249">
        <v>0</v>
      </c>
      <c r="E45" s="190"/>
      <c r="F45" s="189"/>
    </row>
    <row r="46" spans="1:6" ht="18.75" x14ac:dyDescent="0.3">
      <c r="A46" s="65">
        <v>519281</v>
      </c>
      <c r="B46" s="66">
        <v>2023</v>
      </c>
      <c r="C46" s="181" t="s">
        <v>189</v>
      </c>
      <c r="D46" s="249">
        <v>0</v>
      </c>
      <c r="E46" s="190"/>
      <c r="F46" s="189"/>
    </row>
    <row r="47" spans="1:6" ht="37.5" x14ac:dyDescent="0.3">
      <c r="A47" s="65">
        <v>519282</v>
      </c>
      <c r="B47" s="66">
        <v>2023</v>
      </c>
      <c r="C47" s="181" t="s">
        <v>190</v>
      </c>
      <c r="D47" s="249">
        <v>522175.5</v>
      </c>
      <c r="E47" s="190"/>
      <c r="F47" s="189"/>
    </row>
    <row r="48" spans="1:6" ht="37.5" x14ac:dyDescent="0.3">
      <c r="A48" s="65">
        <v>519283</v>
      </c>
      <c r="B48" s="66">
        <v>2023</v>
      </c>
      <c r="C48" s="181" t="s">
        <v>191</v>
      </c>
      <c r="D48" s="249">
        <v>68607</v>
      </c>
      <c r="E48" s="190"/>
      <c r="F48" s="189"/>
    </row>
    <row r="49" spans="1:6" ht="18.75" x14ac:dyDescent="0.3">
      <c r="A49" s="65">
        <v>519290</v>
      </c>
      <c r="B49" s="66">
        <v>2023</v>
      </c>
      <c r="C49" s="181" t="s">
        <v>192</v>
      </c>
      <c r="D49" s="249">
        <v>980188.8</v>
      </c>
      <c r="E49" s="190"/>
      <c r="F49" s="189"/>
    </row>
    <row r="50" spans="1:6" ht="18.75" x14ac:dyDescent="0.3">
      <c r="A50" s="65">
        <v>519291</v>
      </c>
      <c r="B50" s="66">
        <v>2023</v>
      </c>
      <c r="C50" s="181" t="s">
        <v>193</v>
      </c>
      <c r="D50" s="249">
        <v>0</v>
      </c>
      <c r="E50" s="190"/>
      <c r="F50" s="189"/>
    </row>
    <row r="51" spans="1:6" ht="18.75" x14ac:dyDescent="0.3">
      <c r="A51" s="65">
        <v>519292</v>
      </c>
      <c r="B51" s="66">
        <v>2023</v>
      </c>
      <c r="C51" s="181" t="s">
        <v>194</v>
      </c>
      <c r="D51" s="249">
        <v>74022.210000000006</v>
      </c>
      <c r="E51" s="190"/>
      <c r="F51" s="189"/>
    </row>
    <row r="52" spans="1:6" ht="18.75" x14ac:dyDescent="0.3">
      <c r="A52" s="65">
        <v>51960</v>
      </c>
      <c r="B52" s="66">
        <v>2023</v>
      </c>
      <c r="C52" s="181" t="s">
        <v>195</v>
      </c>
      <c r="D52" s="249">
        <v>79524</v>
      </c>
      <c r="E52" s="190"/>
      <c r="F52" s="189"/>
    </row>
    <row r="53" spans="1:6" s="62" customFormat="1" ht="18.75" x14ac:dyDescent="0.3">
      <c r="A53" s="65">
        <v>51961</v>
      </c>
      <c r="B53" s="66">
        <v>2023</v>
      </c>
      <c r="C53" s="181" t="s">
        <v>196</v>
      </c>
      <c r="D53" s="249">
        <v>0</v>
      </c>
      <c r="E53" s="188"/>
      <c r="F53" s="189"/>
    </row>
    <row r="54" spans="1:6" s="62" customFormat="1" ht="18.75" x14ac:dyDescent="0.3">
      <c r="A54" s="65">
        <v>51962</v>
      </c>
      <c r="B54" s="66">
        <v>2023</v>
      </c>
      <c r="C54" s="181" t="s">
        <v>197</v>
      </c>
      <c r="D54" s="249">
        <v>1235411</v>
      </c>
      <c r="E54" s="188"/>
      <c r="F54" s="189"/>
    </row>
    <row r="55" spans="1:6" s="62" customFormat="1" ht="18.75" x14ac:dyDescent="0.3">
      <c r="A55" s="65">
        <v>542414</v>
      </c>
      <c r="B55" s="66">
        <v>2023</v>
      </c>
      <c r="C55" s="181" t="s">
        <v>198</v>
      </c>
      <c r="D55" s="249">
        <v>0</v>
      </c>
      <c r="E55" s="188"/>
      <c r="F55" s="189"/>
    </row>
    <row r="56" spans="1:6" s="62" customFormat="1" ht="18.75" x14ac:dyDescent="0.3">
      <c r="A56" s="65">
        <v>542422</v>
      </c>
      <c r="B56" s="66">
        <v>2023</v>
      </c>
      <c r="C56" s="181" t="s">
        <v>199</v>
      </c>
      <c r="D56" s="249">
        <v>27606</v>
      </c>
      <c r="E56" s="188"/>
      <c r="F56" s="189"/>
    </row>
    <row r="57" spans="1:6" s="62" customFormat="1" x14ac:dyDescent="0.25">
      <c r="C57" s="183"/>
      <c r="E57" s="61"/>
    </row>
    <row r="58" spans="1:6" x14ac:dyDescent="0.25">
      <c r="A58" s="55"/>
      <c r="B58" s="60"/>
      <c r="C58" s="184"/>
      <c r="D58" s="59"/>
    </row>
    <row r="59" spans="1:6" x14ac:dyDescent="0.25">
      <c r="C59" s="185" t="s">
        <v>201</v>
      </c>
      <c r="D59" s="250">
        <f>D34+D35</f>
        <v>48489</v>
      </c>
    </row>
    <row r="60" spans="1:6" x14ac:dyDescent="0.25">
      <c r="C60" s="185" t="s">
        <v>200</v>
      </c>
      <c r="D60" s="250">
        <f>SUM(D36:D51)</f>
        <v>8965501.9900000021</v>
      </c>
    </row>
  </sheetData>
  <mergeCells count="2">
    <mergeCell ref="A3:D3"/>
    <mergeCell ref="A2:F2"/>
  </mergeCells>
  <phoneticPr fontId="43" type="noConversion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F21" sqref="F21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80" t="s">
        <v>522</v>
      </c>
      <c r="B2" s="280"/>
      <c r="C2" s="280"/>
      <c r="D2" s="280"/>
      <c r="E2" s="280"/>
      <c r="F2" s="280"/>
    </row>
    <row r="4" spans="1:6" x14ac:dyDescent="0.25">
      <c r="A4" s="302" t="s">
        <v>208</v>
      </c>
      <c r="B4" s="302"/>
      <c r="C4" s="302"/>
      <c r="D4" s="302"/>
      <c r="E4" s="302"/>
      <c r="F4" s="302"/>
    </row>
    <row r="5" spans="1:6" ht="39.75" customHeight="1" x14ac:dyDescent="0.25">
      <c r="A5" s="302" t="s">
        <v>202</v>
      </c>
      <c r="B5" s="300" t="s">
        <v>207</v>
      </c>
      <c r="C5" s="300"/>
      <c r="D5" s="300" t="s">
        <v>209</v>
      </c>
      <c r="E5" s="300"/>
      <c r="F5" s="68" t="s">
        <v>203</v>
      </c>
    </row>
    <row r="6" spans="1:6" x14ac:dyDescent="0.25">
      <c r="A6" s="302"/>
      <c r="B6" s="68" t="s">
        <v>204</v>
      </c>
      <c r="C6" s="68" t="s">
        <v>205</v>
      </c>
      <c r="D6" s="69" t="s">
        <v>204</v>
      </c>
      <c r="E6" s="69" t="s">
        <v>205</v>
      </c>
      <c r="F6" s="69"/>
    </row>
    <row r="7" spans="1:6" x14ac:dyDescent="0.25">
      <c r="A7" s="6" t="s">
        <v>574</v>
      </c>
      <c r="B7" s="6">
        <v>411</v>
      </c>
      <c r="C7" s="136">
        <v>522175.5</v>
      </c>
      <c r="D7" s="6">
        <v>0</v>
      </c>
      <c r="E7" s="136">
        <v>0</v>
      </c>
      <c r="F7" s="6" t="s">
        <v>617</v>
      </c>
    </row>
    <row r="8" spans="1:6" x14ac:dyDescent="0.25">
      <c r="A8" s="6" t="s">
        <v>575</v>
      </c>
      <c r="B8" s="6">
        <v>54</v>
      </c>
      <c r="C8" s="136">
        <v>68607</v>
      </c>
      <c r="D8" s="6">
        <v>0</v>
      </c>
      <c r="E8" s="136">
        <v>0</v>
      </c>
      <c r="F8" s="6" t="s">
        <v>618</v>
      </c>
    </row>
    <row r="9" spans="1:6" x14ac:dyDescent="0.25">
      <c r="A9" s="6"/>
      <c r="B9" s="6"/>
      <c r="C9" s="136"/>
      <c r="D9" s="6"/>
      <c r="E9" s="136"/>
      <c r="F9" s="6"/>
    </row>
    <row r="10" spans="1:6" x14ac:dyDescent="0.25">
      <c r="A10" s="6"/>
      <c r="B10" s="6"/>
      <c r="C10" s="136"/>
      <c r="D10" s="6"/>
      <c r="E10" s="136"/>
      <c r="F10" s="6"/>
    </row>
    <row r="11" spans="1:6" x14ac:dyDescent="0.25">
      <c r="A11" s="6"/>
      <c r="B11" s="6"/>
      <c r="C11" s="136"/>
      <c r="D11" s="6"/>
      <c r="E11" s="136"/>
      <c r="F11" s="6"/>
    </row>
    <row r="12" spans="1:6" x14ac:dyDescent="0.25">
      <c r="A12" s="6"/>
      <c r="B12" s="6"/>
      <c r="C12" s="136"/>
      <c r="D12" s="6"/>
      <c r="E12" s="136"/>
      <c r="F12" s="6"/>
    </row>
    <row r="13" spans="1:6" x14ac:dyDescent="0.25">
      <c r="A13" s="6"/>
      <c r="B13" s="6"/>
      <c r="C13" s="136"/>
      <c r="D13" s="6"/>
      <c r="E13" s="136"/>
      <c r="F13" s="6"/>
    </row>
    <row r="14" spans="1:6" x14ac:dyDescent="0.25">
      <c r="A14" s="6"/>
      <c r="B14" s="6"/>
      <c r="C14" s="136"/>
      <c r="D14" s="6"/>
      <c r="E14" s="136"/>
      <c r="F14" s="6"/>
    </row>
    <row r="15" spans="1:6" x14ac:dyDescent="0.25">
      <c r="A15" s="6"/>
      <c r="B15" s="6"/>
      <c r="C15" s="136"/>
      <c r="D15" s="6"/>
      <c r="E15" s="136"/>
      <c r="F15" s="6"/>
    </row>
    <row r="16" spans="1:6" x14ac:dyDescent="0.25">
      <c r="A16" s="6"/>
      <c r="B16" s="6"/>
      <c r="C16" s="136"/>
      <c r="D16" s="6"/>
      <c r="E16" s="136"/>
      <c r="F16" s="6"/>
    </row>
    <row r="17" spans="1:6" x14ac:dyDescent="0.25">
      <c r="A17" s="6"/>
      <c r="B17" s="6"/>
      <c r="C17" s="136"/>
      <c r="D17" s="6"/>
      <c r="E17" s="136"/>
      <c r="F17" s="6"/>
    </row>
    <row r="18" spans="1:6" x14ac:dyDescent="0.25">
      <c r="A18" s="6"/>
      <c r="B18" s="6"/>
      <c r="C18" s="136"/>
      <c r="D18" s="6"/>
      <c r="E18" s="136"/>
      <c r="F18" s="6"/>
    </row>
    <row r="19" spans="1:6" x14ac:dyDescent="0.25">
      <c r="A19" s="6"/>
      <c r="B19" s="6"/>
      <c r="C19" s="136"/>
      <c r="D19" s="6"/>
      <c r="E19" s="136"/>
      <c r="F19" s="6"/>
    </row>
    <row r="20" spans="1:6" x14ac:dyDescent="0.25">
      <c r="A20" s="6"/>
      <c r="B20" s="6"/>
      <c r="C20" s="136"/>
      <c r="D20" s="6"/>
      <c r="E20" s="136"/>
      <c r="F20" s="6"/>
    </row>
    <row r="21" spans="1:6" x14ac:dyDescent="0.25">
      <c r="A21" s="70" t="s">
        <v>206</v>
      </c>
      <c r="B21" s="71">
        <f>SUM(B7:B19)</f>
        <v>465</v>
      </c>
      <c r="C21" s="252">
        <f t="shared" ref="C21:E21" si="0">SUM(C7:C19)</f>
        <v>590782.5</v>
      </c>
      <c r="D21" s="71">
        <f t="shared" si="0"/>
        <v>0</v>
      </c>
      <c r="E21" s="252">
        <f t="shared" si="0"/>
        <v>0</v>
      </c>
      <c r="F21" s="71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L21" sqref="L21"/>
    </sheetView>
  </sheetViews>
  <sheetFormatPr defaultRowHeight="15" x14ac:dyDescent="0.25"/>
  <cols>
    <col min="1" max="1" width="16.28515625" customWidth="1"/>
    <col min="2" max="7" width="10.85546875" customWidth="1"/>
    <col min="8" max="8" width="27.42578125" customWidth="1"/>
  </cols>
  <sheetData>
    <row r="2" spans="1:8" x14ac:dyDescent="0.25">
      <c r="A2" s="280" t="s">
        <v>523</v>
      </c>
      <c r="B2" s="280"/>
      <c r="C2" s="280"/>
      <c r="D2" s="280"/>
      <c r="E2" s="280"/>
      <c r="F2" s="280"/>
      <c r="G2" s="280"/>
      <c r="H2" s="280"/>
    </row>
    <row r="4" spans="1:8" x14ac:dyDescent="0.25">
      <c r="A4" s="323" t="s">
        <v>222</v>
      </c>
      <c r="B4" s="323"/>
      <c r="C4" s="323"/>
      <c r="D4" s="323"/>
      <c r="E4" s="323"/>
      <c r="F4" s="323"/>
      <c r="G4" s="323"/>
      <c r="H4" s="323"/>
    </row>
    <row r="5" spans="1:8" x14ac:dyDescent="0.25">
      <c r="A5" s="4" t="s">
        <v>216</v>
      </c>
      <c r="B5" s="322" t="s">
        <v>576</v>
      </c>
      <c r="C5" s="322"/>
      <c r="D5" s="322"/>
      <c r="E5" s="322"/>
      <c r="F5" s="322" t="s">
        <v>577</v>
      </c>
      <c r="G5" s="322" t="s">
        <v>335</v>
      </c>
      <c r="H5" s="322" t="s">
        <v>578</v>
      </c>
    </row>
    <row r="6" spans="1:8" ht="30" x14ac:dyDescent="0.25">
      <c r="A6" s="4" t="s">
        <v>39</v>
      </c>
      <c r="B6" s="4" t="s">
        <v>218</v>
      </c>
      <c r="C6" s="4" t="s">
        <v>219</v>
      </c>
      <c r="D6" s="4" t="s">
        <v>220</v>
      </c>
      <c r="E6" s="4" t="s">
        <v>221</v>
      </c>
      <c r="F6" s="322"/>
      <c r="G6" s="322"/>
      <c r="H6" s="322"/>
    </row>
    <row r="7" spans="1:8" x14ac:dyDescent="0.25">
      <c r="A7" s="211">
        <v>5042</v>
      </c>
      <c r="B7" s="213">
        <v>0</v>
      </c>
      <c r="C7" s="213">
        <v>82500</v>
      </c>
      <c r="D7" s="213">
        <v>82500</v>
      </c>
      <c r="E7" s="213">
        <v>82500</v>
      </c>
      <c r="F7" s="213">
        <f>D7-C7</f>
        <v>0</v>
      </c>
      <c r="G7" s="213">
        <v>0</v>
      </c>
      <c r="H7" s="213">
        <f>SUM(E7-G7)</f>
        <v>82500</v>
      </c>
    </row>
    <row r="8" spans="1:8" x14ac:dyDescent="0.25">
      <c r="A8" s="211">
        <v>5123</v>
      </c>
      <c r="B8" s="213">
        <v>0</v>
      </c>
      <c r="C8" s="213">
        <v>57654</v>
      </c>
      <c r="D8" s="213">
        <v>57654</v>
      </c>
      <c r="E8" s="213">
        <v>57654</v>
      </c>
      <c r="F8" s="213">
        <f t="shared" ref="F8:F13" si="0">D8-C8</f>
        <v>0</v>
      </c>
      <c r="G8" s="213">
        <v>0</v>
      </c>
      <c r="H8" s="213">
        <f t="shared" ref="H8:H13" si="1">SUM(E8-G8)</f>
        <v>57654</v>
      </c>
    </row>
    <row r="9" spans="1:8" x14ac:dyDescent="0.25">
      <c r="A9" s="177">
        <v>5137</v>
      </c>
      <c r="B9" s="253">
        <v>140000</v>
      </c>
      <c r="C9" s="253">
        <v>6000</v>
      </c>
      <c r="D9" s="253">
        <v>6000</v>
      </c>
      <c r="E9" s="253">
        <v>5868.5</v>
      </c>
      <c r="F9" s="213">
        <f t="shared" si="0"/>
        <v>0</v>
      </c>
      <c r="G9" s="253">
        <v>433233.53</v>
      </c>
      <c r="H9" s="213">
        <f t="shared" si="1"/>
        <v>-427365.03</v>
      </c>
    </row>
    <row r="10" spans="1:8" x14ac:dyDescent="0.25">
      <c r="A10" s="177">
        <v>5139</v>
      </c>
      <c r="B10" s="253">
        <v>213000</v>
      </c>
      <c r="C10" s="253">
        <v>10500</v>
      </c>
      <c r="D10" s="253">
        <v>28231</v>
      </c>
      <c r="E10" s="253">
        <v>22260</v>
      </c>
      <c r="F10" s="213">
        <f t="shared" si="0"/>
        <v>17731</v>
      </c>
      <c r="G10" s="253">
        <v>85998.24</v>
      </c>
      <c r="H10" s="213">
        <f t="shared" si="1"/>
        <v>-63738.240000000005</v>
      </c>
    </row>
    <row r="11" spans="1:8" x14ac:dyDescent="0.25">
      <c r="A11" s="177">
        <v>5162</v>
      </c>
      <c r="B11" s="253">
        <v>27000</v>
      </c>
      <c r="C11" s="253">
        <v>27000</v>
      </c>
      <c r="D11" s="253">
        <v>27000</v>
      </c>
      <c r="E11" s="253">
        <v>22134.44</v>
      </c>
      <c r="F11" s="213">
        <f t="shared" si="0"/>
        <v>0</v>
      </c>
      <c r="G11" s="253">
        <v>22674.74</v>
      </c>
      <c r="H11" s="213">
        <f t="shared" si="1"/>
        <v>-540.30000000000291</v>
      </c>
    </row>
    <row r="12" spans="1:8" x14ac:dyDescent="0.25">
      <c r="A12" s="177">
        <v>5168</v>
      </c>
      <c r="B12" s="253">
        <v>120000</v>
      </c>
      <c r="C12" s="253">
        <v>146346</v>
      </c>
      <c r="D12" s="253">
        <v>171346</v>
      </c>
      <c r="E12" s="253">
        <v>151597.04</v>
      </c>
      <c r="F12" s="213">
        <f t="shared" ref="F12" si="2">D12-C12</f>
        <v>25000</v>
      </c>
      <c r="G12" s="253">
        <v>146746.69</v>
      </c>
      <c r="H12" s="213">
        <f t="shared" ref="H12" si="3">SUM(E12-G12)</f>
        <v>4850.3500000000058</v>
      </c>
    </row>
    <row r="13" spans="1:8" x14ac:dyDescent="0.25">
      <c r="A13" s="177">
        <v>5171</v>
      </c>
      <c r="B13" s="253">
        <v>50000</v>
      </c>
      <c r="C13" s="253">
        <v>220000</v>
      </c>
      <c r="D13" s="253">
        <v>260154.69</v>
      </c>
      <c r="E13" s="253">
        <v>151597.04</v>
      </c>
      <c r="F13" s="213">
        <f t="shared" si="0"/>
        <v>40154.69</v>
      </c>
      <c r="G13" s="253">
        <v>10006.700000000001</v>
      </c>
      <c r="H13" s="213">
        <f t="shared" si="1"/>
        <v>141590.34</v>
      </c>
    </row>
    <row r="14" spans="1:8" x14ac:dyDescent="0.25">
      <c r="A14" s="254" t="s">
        <v>29</v>
      </c>
      <c r="B14" s="255">
        <f>SUM(B7:B13)</f>
        <v>550000</v>
      </c>
      <c r="C14" s="255">
        <f t="shared" ref="C14:H14" si="4">SUM(C7:C13)</f>
        <v>550000</v>
      </c>
      <c r="D14" s="255">
        <f t="shared" si="4"/>
        <v>632885.68999999994</v>
      </c>
      <c r="E14" s="255">
        <f t="shared" si="4"/>
        <v>493611.02</v>
      </c>
      <c r="F14" s="255">
        <f t="shared" si="4"/>
        <v>82885.69</v>
      </c>
      <c r="G14" s="255">
        <f t="shared" si="4"/>
        <v>698659.89999999991</v>
      </c>
      <c r="H14" s="255">
        <f t="shared" si="4"/>
        <v>-205048.87999999998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A11" sqref="A11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280" t="s">
        <v>524</v>
      </c>
      <c r="B2" s="280"/>
      <c r="C2" s="280"/>
      <c r="D2" s="280"/>
      <c r="E2" s="280"/>
      <c r="F2" s="280"/>
      <c r="G2" s="280"/>
      <c r="H2" s="280"/>
    </row>
    <row r="4" spans="1:8" x14ac:dyDescent="0.25">
      <c r="A4" s="323" t="s">
        <v>223</v>
      </c>
      <c r="B4" s="323"/>
      <c r="C4" s="323"/>
      <c r="D4" s="323"/>
      <c r="E4" s="323"/>
      <c r="F4" s="323"/>
      <c r="G4" s="323"/>
      <c r="H4" s="323"/>
    </row>
    <row r="5" spans="1:8" x14ac:dyDescent="0.25">
      <c r="A5" s="4" t="s">
        <v>217</v>
      </c>
      <c r="B5" s="322" t="s">
        <v>576</v>
      </c>
      <c r="C5" s="322"/>
      <c r="D5" s="322"/>
      <c r="E5" s="322"/>
      <c r="F5" s="322" t="s">
        <v>577</v>
      </c>
      <c r="G5" s="322" t="s">
        <v>335</v>
      </c>
      <c r="H5" s="322" t="s">
        <v>579</v>
      </c>
    </row>
    <row r="6" spans="1:8" ht="30" x14ac:dyDescent="0.25">
      <c r="A6" s="4" t="s">
        <v>39</v>
      </c>
      <c r="B6" s="4" t="s">
        <v>218</v>
      </c>
      <c r="C6" s="4" t="s">
        <v>219</v>
      </c>
      <c r="D6" s="4" t="s">
        <v>220</v>
      </c>
      <c r="E6" s="4" t="s">
        <v>221</v>
      </c>
      <c r="F6" s="322"/>
      <c r="G6" s="322"/>
      <c r="H6" s="322"/>
    </row>
    <row r="7" spans="1:8" x14ac:dyDescent="0.25">
      <c r="A7" s="211">
        <v>5123</v>
      </c>
      <c r="B7" s="213">
        <v>0</v>
      </c>
      <c r="C7" s="213">
        <v>0</v>
      </c>
      <c r="D7" s="213">
        <v>2372</v>
      </c>
      <c r="E7" s="213">
        <v>2372</v>
      </c>
      <c r="F7" s="213">
        <f>D7-C7</f>
        <v>2372</v>
      </c>
      <c r="G7" s="213">
        <v>8496</v>
      </c>
      <c r="H7" s="213">
        <f>SUM(E7-G7)</f>
        <v>-6124</v>
      </c>
    </row>
    <row r="8" spans="1:8" x14ac:dyDescent="0.25">
      <c r="A8" s="211">
        <v>5132</v>
      </c>
      <c r="B8" s="213">
        <v>10000</v>
      </c>
      <c r="C8" s="213">
        <v>10000</v>
      </c>
      <c r="D8" s="213">
        <v>12367</v>
      </c>
      <c r="E8" s="213">
        <v>6901</v>
      </c>
      <c r="F8" s="213">
        <f t="shared" ref="F8:F15" si="0">D8-C8</f>
        <v>2367</v>
      </c>
      <c r="G8" s="213">
        <v>689</v>
      </c>
      <c r="H8" s="213">
        <f t="shared" ref="H8:H15" si="1">SUM(E8-G8)</f>
        <v>6212</v>
      </c>
    </row>
    <row r="9" spans="1:8" x14ac:dyDescent="0.25">
      <c r="A9" s="177">
        <v>5133</v>
      </c>
      <c r="B9" s="253">
        <v>2000</v>
      </c>
      <c r="C9" s="253">
        <v>2000</v>
      </c>
      <c r="D9" s="253">
        <v>2000</v>
      </c>
      <c r="E9" s="253">
        <v>0</v>
      </c>
      <c r="F9" s="213">
        <f t="shared" ref="F9" si="2">D9-C9</f>
        <v>0</v>
      </c>
      <c r="G9" s="253">
        <v>0</v>
      </c>
      <c r="H9" s="213">
        <f t="shared" ref="H9" si="3">SUM(E9-G9)</f>
        <v>0</v>
      </c>
    </row>
    <row r="10" spans="1:8" x14ac:dyDescent="0.25">
      <c r="A10" s="177">
        <v>5137</v>
      </c>
      <c r="B10" s="253">
        <v>0</v>
      </c>
      <c r="C10" s="253">
        <v>0</v>
      </c>
      <c r="D10" s="253">
        <v>0</v>
      </c>
      <c r="E10" s="253">
        <v>0</v>
      </c>
      <c r="F10" s="213">
        <f t="shared" si="0"/>
        <v>0</v>
      </c>
      <c r="G10" s="253">
        <v>7437</v>
      </c>
      <c r="H10" s="213">
        <f t="shared" si="1"/>
        <v>-7437</v>
      </c>
    </row>
    <row r="11" spans="1:8" x14ac:dyDescent="0.25">
      <c r="A11" s="177">
        <v>5139</v>
      </c>
      <c r="B11" s="253">
        <v>0</v>
      </c>
      <c r="C11" s="253">
        <v>0</v>
      </c>
      <c r="D11" s="253">
        <v>6065.73</v>
      </c>
      <c r="E11" s="253">
        <v>6065.73</v>
      </c>
      <c r="F11" s="213">
        <f t="shared" si="0"/>
        <v>6065.73</v>
      </c>
      <c r="G11" s="253">
        <v>0</v>
      </c>
      <c r="H11" s="213">
        <f t="shared" si="1"/>
        <v>6065.73</v>
      </c>
    </row>
    <row r="12" spans="1:8" x14ac:dyDescent="0.25">
      <c r="A12" s="177">
        <v>5167</v>
      </c>
      <c r="B12" s="253">
        <v>20000</v>
      </c>
      <c r="C12" s="253">
        <v>20605</v>
      </c>
      <c r="D12" s="253">
        <v>30150</v>
      </c>
      <c r="E12" s="253">
        <v>10150</v>
      </c>
      <c r="F12" s="213">
        <f t="shared" si="0"/>
        <v>9545</v>
      </c>
      <c r="G12" s="253">
        <v>6825</v>
      </c>
      <c r="H12" s="213">
        <f t="shared" si="1"/>
        <v>3325</v>
      </c>
    </row>
    <row r="13" spans="1:8" x14ac:dyDescent="0.25">
      <c r="A13" s="177">
        <v>5168</v>
      </c>
      <c r="B13" s="253">
        <v>80000</v>
      </c>
      <c r="C13" s="253">
        <v>80000</v>
      </c>
      <c r="D13" s="253">
        <v>94894.6</v>
      </c>
      <c r="E13" s="253">
        <v>59610.82</v>
      </c>
      <c r="F13" s="213">
        <f t="shared" si="0"/>
        <v>14894.600000000006</v>
      </c>
      <c r="G13" s="253">
        <v>68151.100000000006</v>
      </c>
      <c r="H13" s="213">
        <f t="shared" si="1"/>
        <v>-8540.2800000000061</v>
      </c>
    </row>
    <row r="14" spans="1:8" x14ac:dyDescent="0.25">
      <c r="A14" s="177">
        <v>5169</v>
      </c>
      <c r="B14" s="253">
        <v>36500</v>
      </c>
      <c r="C14" s="253">
        <v>35895</v>
      </c>
      <c r="D14" s="253">
        <v>82102.62</v>
      </c>
      <c r="E14" s="253">
        <v>51768</v>
      </c>
      <c r="F14" s="213">
        <f t="shared" ref="F14" si="4">D14-C14</f>
        <v>46207.619999999995</v>
      </c>
      <c r="G14" s="253">
        <v>112292</v>
      </c>
      <c r="H14" s="213">
        <f t="shared" ref="H14" si="5">SUM(E14-G14)</f>
        <v>-60524</v>
      </c>
    </row>
    <row r="15" spans="1:8" x14ac:dyDescent="0.25">
      <c r="A15" s="177">
        <v>5171</v>
      </c>
      <c r="B15" s="253">
        <v>20000</v>
      </c>
      <c r="C15" s="253">
        <v>20000</v>
      </c>
      <c r="D15" s="253">
        <v>20000</v>
      </c>
      <c r="E15" s="253">
        <v>1609</v>
      </c>
      <c r="F15" s="213">
        <f t="shared" si="0"/>
        <v>0</v>
      </c>
      <c r="G15" s="253">
        <v>41763</v>
      </c>
      <c r="H15" s="213">
        <f t="shared" si="1"/>
        <v>-40154</v>
      </c>
    </row>
    <row r="16" spans="1:8" x14ac:dyDescent="0.25">
      <c r="A16" s="254" t="s">
        <v>29</v>
      </c>
      <c r="B16" s="255">
        <f>SUM(B7:B15)</f>
        <v>168500</v>
      </c>
      <c r="C16" s="255">
        <f t="shared" ref="C16:H16" si="6">SUM(C7:C15)</f>
        <v>168500</v>
      </c>
      <c r="D16" s="255">
        <f t="shared" si="6"/>
        <v>249951.95</v>
      </c>
      <c r="E16" s="255">
        <f t="shared" si="6"/>
        <v>138476.54999999999</v>
      </c>
      <c r="F16" s="255">
        <f t="shared" si="6"/>
        <v>81451.95</v>
      </c>
      <c r="G16" s="255">
        <f t="shared" si="6"/>
        <v>245653.1</v>
      </c>
      <c r="H16" s="255">
        <f t="shared" si="6"/>
        <v>-107176.55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view="pageBreakPreview" zoomScale="60" zoomScaleNormal="100" workbookViewId="0">
      <selection activeCell="A4" sqref="A4:D4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280" t="s">
        <v>525</v>
      </c>
      <c r="B2" s="280"/>
      <c r="C2" s="280"/>
      <c r="D2" s="280"/>
      <c r="E2" s="280"/>
      <c r="F2" s="280"/>
      <c r="G2" s="280"/>
      <c r="H2" s="280"/>
      <c r="I2" s="280"/>
    </row>
    <row r="4" spans="1:9" ht="28.5" customHeight="1" x14ac:dyDescent="0.25">
      <c r="A4" s="326" t="s">
        <v>594</v>
      </c>
      <c r="B4" s="280"/>
      <c r="C4" s="280"/>
      <c r="D4" s="280"/>
    </row>
    <row r="5" spans="1:9" ht="24" x14ac:dyDescent="0.25">
      <c r="A5" s="74" t="s">
        <v>224</v>
      </c>
      <c r="B5" s="74" t="s">
        <v>9</v>
      </c>
      <c r="C5" s="74" t="s">
        <v>10</v>
      </c>
      <c r="D5" s="74" t="s">
        <v>225</v>
      </c>
    </row>
    <row r="6" spans="1:9" x14ac:dyDescent="0.25">
      <c r="A6" s="75"/>
      <c r="B6" s="76">
        <v>0</v>
      </c>
      <c r="C6" s="76">
        <v>0</v>
      </c>
      <c r="D6" s="76">
        <v>0</v>
      </c>
    </row>
    <row r="7" spans="1:9" x14ac:dyDescent="0.25">
      <c r="A7" s="75"/>
      <c r="B7" s="76"/>
      <c r="C7" s="76"/>
      <c r="D7" s="76"/>
    </row>
    <row r="8" spans="1:9" x14ac:dyDescent="0.25">
      <c r="A8" s="75"/>
      <c r="B8" s="76"/>
      <c r="C8" s="76"/>
      <c r="D8" s="76"/>
    </row>
    <row r="11" spans="1:9" ht="38.25" customHeight="1" x14ac:dyDescent="0.25">
      <c r="A11" s="327" t="s">
        <v>417</v>
      </c>
      <c r="B11" s="279"/>
      <c r="C11" s="279"/>
      <c r="D11" s="279"/>
    </row>
    <row r="12" spans="1:9" ht="45" x14ac:dyDescent="0.25">
      <c r="A12" s="38" t="s">
        <v>224</v>
      </c>
      <c r="B12" s="38" t="s">
        <v>226</v>
      </c>
      <c r="C12" s="38" t="s">
        <v>227</v>
      </c>
      <c r="D12" s="38" t="s">
        <v>228</v>
      </c>
      <c r="E12" s="38" t="s">
        <v>229</v>
      </c>
    </row>
    <row r="13" spans="1:9" x14ac:dyDescent="0.25">
      <c r="A13" s="39"/>
      <c r="B13" s="68"/>
      <c r="C13" s="68"/>
      <c r="D13" s="68"/>
      <c r="E13" s="68"/>
    </row>
    <row r="14" spans="1:9" x14ac:dyDescent="0.25">
      <c r="A14" s="39"/>
      <c r="B14" s="68"/>
      <c r="C14" s="68"/>
      <c r="D14" s="68"/>
      <c r="E14" s="68"/>
    </row>
    <row r="15" spans="1:9" x14ac:dyDescent="0.25">
      <c r="A15" s="39"/>
      <c r="B15" s="68"/>
      <c r="C15" s="68"/>
      <c r="D15" s="68"/>
      <c r="E15" s="68"/>
    </row>
    <row r="18" spans="1:10" ht="46.5" customHeight="1" x14ac:dyDescent="0.25">
      <c r="A18" s="327" t="s">
        <v>418</v>
      </c>
      <c r="B18" s="279"/>
      <c r="C18" s="279"/>
      <c r="D18" s="279"/>
      <c r="E18" s="279"/>
      <c r="F18" s="327" t="s">
        <v>419</v>
      </c>
      <c r="G18" s="279"/>
      <c r="H18" s="279"/>
      <c r="I18" s="279"/>
      <c r="J18" s="279"/>
    </row>
    <row r="19" spans="1:10" ht="30" x14ac:dyDescent="0.25">
      <c r="A19" s="38" t="s">
        <v>224</v>
      </c>
      <c r="B19" s="38" t="s">
        <v>232</v>
      </c>
      <c r="C19" s="38" t="s">
        <v>233</v>
      </c>
      <c r="D19" s="38" t="s">
        <v>29</v>
      </c>
      <c r="F19" s="38" t="s">
        <v>224</v>
      </c>
      <c r="G19" s="38" t="s">
        <v>232</v>
      </c>
      <c r="H19" s="38" t="s">
        <v>233</v>
      </c>
      <c r="I19" s="38" t="s">
        <v>29</v>
      </c>
    </row>
    <row r="20" spans="1:10" x14ac:dyDescent="0.25">
      <c r="A20" s="39"/>
      <c r="B20" s="68"/>
      <c r="C20" s="68"/>
      <c r="D20" s="68"/>
      <c r="F20" s="39"/>
      <c r="G20" s="68"/>
      <c r="H20" s="68"/>
      <c r="I20" s="68"/>
    </row>
    <row r="21" spans="1:10" x14ac:dyDescent="0.25">
      <c r="A21" s="39"/>
      <c r="B21" s="68"/>
      <c r="C21" s="68"/>
      <c r="D21" s="68"/>
      <c r="F21" s="39"/>
      <c r="G21" s="68"/>
      <c r="H21" s="68"/>
      <c r="I21" s="68"/>
    </row>
    <row r="22" spans="1:10" x14ac:dyDescent="0.25">
      <c r="A22" s="39"/>
      <c r="B22" s="68"/>
      <c r="C22" s="68"/>
      <c r="D22" s="68"/>
      <c r="F22" s="39"/>
      <c r="G22" s="68"/>
      <c r="H22" s="68"/>
      <c r="I22" s="68"/>
    </row>
    <row r="23" spans="1:10" x14ac:dyDescent="0.25">
      <c r="A23" s="38" t="s">
        <v>29</v>
      </c>
      <c r="B23" s="38"/>
      <c r="C23" s="38"/>
      <c r="D23" s="38"/>
      <c r="F23" s="38" t="s">
        <v>29</v>
      </c>
      <c r="G23" s="38"/>
      <c r="H23" s="38"/>
      <c r="I23" s="38"/>
    </row>
    <row r="27" spans="1:10" ht="36.75" customHeight="1" x14ac:dyDescent="0.25">
      <c r="A27" s="326" t="s">
        <v>420</v>
      </c>
      <c r="B27" s="280"/>
      <c r="C27" s="280"/>
      <c r="D27" s="280"/>
      <c r="E27" s="280"/>
      <c r="F27" s="280"/>
      <c r="G27" s="280"/>
      <c r="H27" s="280"/>
      <c r="I27" s="280"/>
    </row>
    <row r="28" spans="1:10" x14ac:dyDescent="0.25">
      <c r="A28" s="325" t="s">
        <v>224</v>
      </c>
      <c r="B28" s="325" t="s">
        <v>234</v>
      </c>
      <c r="C28" s="325"/>
      <c r="D28" s="325"/>
      <c r="E28" s="325" t="s">
        <v>235</v>
      </c>
      <c r="F28" s="325"/>
      <c r="G28" s="325"/>
      <c r="H28" s="325" t="s">
        <v>236</v>
      </c>
      <c r="I28" s="325" t="s">
        <v>237</v>
      </c>
    </row>
    <row r="29" spans="1:10" x14ac:dyDescent="0.25">
      <c r="A29" s="325"/>
      <c r="B29" s="77" t="s">
        <v>238</v>
      </c>
      <c r="C29" s="77" t="s">
        <v>239</v>
      </c>
      <c r="D29" s="77" t="s">
        <v>29</v>
      </c>
      <c r="E29" s="77" t="s">
        <v>238</v>
      </c>
      <c r="F29" s="77" t="s">
        <v>239</v>
      </c>
      <c r="G29" s="77" t="s">
        <v>29</v>
      </c>
      <c r="H29" s="325"/>
      <c r="I29" s="325"/>
    </row>
    <row r="30" spans="1:10" x14ac:dyDescent="0.25">
      <c r="A30" s="78"/>
      <c r="B30" s="79"/>
      <c r="C30" s="79"/>
      <c r="D30" s="79"/>
      <c r="E30" s="80"/>
      <c r="F30" s="80"/>
      <c r="G30" s="81"/>
      <c r="H30" s="82"/>
      <c r="I30" s="82"/>
    </row>
    <row r="31" spans="1:10" x14ac:dyDescent="0.25">
      <c r="A31" s="78"/>
      <c r="B31" s="79"/>
      <c r="C31" s="79"/>
      <c r="D31" s="79"/>
      <c r="E31" s="80"/>
      <c r="F31" s="80"/>
      <c r="G31" s="81"/>
      <c r="H31" s="82"/>
      <c r="I31" s="82"/>
    </row>
    <row r="32" spans="1:10" x14ac:dyDescent="0.25">
      <c r="A32" s="78"/>
      <c r="B32" s="79"/>
      <c r="C32" s="79"/>
      <c r="D32" s="79"/>
      <c r="E32" s="80"/>
      <c r="F32" s="80"/>
      <c r="G32" s="81"/>
      <c r="H32" s="82"/>
      <c r="I32" s="82"/>
    </row>
    <row r="35" spans="1:5" x14ac:dyDescent="0.25">
      <c r="A35" s="323" t="s">
        <v>245</v>
      </c>
      <c r="B35" s="323"/>
      <c r="C35" s="323"/>
      <c r="D35" s="323"/>
      <c r="E35" s="323"/>
    </row>
    <row r="36" spans="1:5" x14ac:dyDescent="0.25">
      <c r="A36" s="324" t="s">
        <v>224</v>
      </c>
      <c r="B36" s="325" t="s">
        <v>240</v>
      </c>
      <c r="C36" s="325"/>
      <c r="D36" s="325"/>
      <c r="E36" s="325"/>
    </row>
    <row r="37" spans="1:5" ht="28.5" x14ac:dyDescent="0.25">
      <c r="A37" s="324"/>
      <c r="B37" s="77" t="s">
        <v>241</v>
      </c>
      <c r="C37" s="77" t="s">
        <v>242</v>
      </c>
      <c r="D37" s="77" t="s">
        <v>243</v>
      </c>
      <c r="E37" s="77" t="s">
        <v>244</v>
      </c>
    </row>
    <row r="38" spans="1:5" ht="15.75" x14ac:dyDescent="0.25">
      <c r="A38" s="83"/>
      <c r="B38" s="84"/>
      <c r="C38" s="84"/>
      <c r="D38" s="84"/>
      <c r="E38" s="84"/>
    </row>
    <row r="39" spans="1:5" ht="15.75" x14ac:dyDescent="0.25">
      <c r="A39" s="83"/>
      <c r="B39" s="84"/>
      <c r="C39" s="84"/>
      <c r="D39" s="84"/>
      <c r="E39" s="84"/>
    </row>
    <row r="40" spans="1:5" ht="15.75" x14ac:dyDescent="0.25">
      <c r="A40" s="83"/>
      <c r="B40" s="84"/>
      <c r="C40" s="84"/>
      <c r="D40" s="84"/>
      <c r="E40" s="84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workbookViewId="0">
      <selection activeCell="A8" sqref="A8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280" t="s">
        <v>526</v>
      </c>
      <c r="B2" s="280"/>
      <c r="C2" s="280"/>
      <c r="D2" s="280"/>
      <c r="E2" s="280"/>
      <c r="F2" s="280"/>
      <c r="G2" s="280"/>
    </row>
    <row r="4" spans="1:7" ht="29.25" customHeight="1" x14ac:dyDescent="0.25">
      <c r="A4" s="328" t="s">
        <v>441</v>
      </c>
      <c r="B4" s="328"/>
      <c r="C4" s="328"/>
      <c r="D4" s="328"/>
      <c r="E4" s="328"/>
      <c r="F4" s="328"/>
      <c r="G4" s="328"/>
    </row>
    <row r="5" spans="1:7" x14ac:dyDescent="0.25">
      <c r="A5" s="300" t="s">
        <v>80</v>
      </c>
      <c r="B5" s="300" t="s">
        <v>436</v>
      </c>
      <c r="C5" s="300" t="s">
        <v>437</v>
      </c>
      <c r="D5" s="329" t="s">
        <v>438</v>
      </c>
      <c r="E5" s="329"/>
      <c r="F5" s="329" t="s">
        <v>439</v>
      </c>
      <c r="G5" s="329"/>
    </row>
    <row r="6" spans="1:7" s="147" customFormat="1" ht="45" x14ac:dyDescent="0.25">
      <c r="A6" s="300"/>
      <c r="B6" s="300"/>
      <c r="C6" s="300"/>
      <c r="D6" s="87" t="s">
        <v>205</v>
      </c>
      <c r="E6" s="87" t="s">
        <v>440</v>
      </c>
      <c r="F6" s="87" t="s">
        <v>205</v>
      </c>
      <c r="G6" s="87" t="s">
        <v>440</v>
      </c>
    </row>
    <row r="7" spans="1:7" x14ac:dyDescent="0.25">
      <c r="A7" s="6" t="s">
        <v>568</v>
      </c>
      <c r="B7" s="6"/>
      <c r="C7" s="6"/>
      <c r="D7" s="6">
        <v>0</v>
      </c>
      <c r="E7" s="6">
        <v>0</v>
      </c>
      <c r="F7" s="6">
        <v>0</v>
      </c>
      <c r="G7" s="6">
        <v>0</v>
      </c>
    </row>
    <row r="8" spans="1:7" x14ac:dyDescent="0.25">
      <c r="A8" s="6"/>
      <c r="B8" s="6"/>
      <c r="C8" s="6"/>
      <c r="D8" s="6"/>
      <c r="E8" s="6"/>
      <c r="F8" s="6"/>
      <c r="G8" s="6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6"/>
      <c r="B22" s="6"/>
      <c r="C22" s="6"/>
      <c r="D22" s="6"/>
      <c r="E22" s="6"/>
      <c r="F22" s="6"/>
      <c r="G22" s="6"/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workbookViewId="0">
      <selection activeCell="A6" sqref="A6"/>
    </sheetView>
  </sheetViews>
  <sheetFormatPr defaultRowHeight="15" x14ac:dyDescent="0.25"/>
  <cols>
    <col min="1" max="6" width="22" customWidth="1"/>
  </cols>
  <sheetData>
    <row r="2" spans="1:6" x14ac:dyDescent="0.25">
      <c r="A2" s="280" t="s">
        <v>527</v>
      </c>
      <c r="B2" s="280"/>
      <c r="C2" s="280"/>
      <c r="D2" s="280"/>
      <c r="E2" s="280"/>
      <c r="F2" s="280"/>
    </row>
    <row r="4" spans="1:6" x14ac:dyDescent="0.25">
      <c r="A4" s="323" t="s">
        <v>421</v>
      </c>
      <c r="B4" s="323"/>
      <c r="C4" s="323"/>
      <c r="D4" s="323"/>
      <c r="E4" s="323"/>
      <c r="F4" s="323"/>
    </row>
    <row r="5" spans="1:6" ht="30" x14ac:dyDescent="0.25">
      <c r="A5" s="38" t="s">
        <v>246</v>
      </c>
      <c r="B5" s="38" t="s">
        <v>247</v>
      </c>
      <c r="C5" s="38" t="s">
        <v>39</v>
      </c>
      <c r="D5" s="38" t="s">
        <v>248</v>
      </c>
      <c r="E5" s="38" t="s">
        <v>249</v>
      </c>
      <c r="F5" s="38" t="s">
        <v>250</v>
      </c>
    </row>
    <row r="6" spans="1:6" x14ac:dyDescent="0.25">
      <c r="A6" s="72" t="s">
        <v>568</v>
      </c>
      <c r="B6" s="72"/>
      <c r="C6" s="72"/>
      <c r="D6" s="72">
        <v>0</v>
      </c>
      <c r="E6" s="72">
        <v>0</v>
      </c>
      <c r="F6" s="72">
        <v>0</v>
      </c>
    </row>
    <row r="7" spans="1:6" x14ac:dyDescent="0.25">
      <c r="A7" s="72"/>
      <c r="B7" s="72"/>
      <c r="C7" s="72"/>
      <c r="D7" s="72"/>
      <c r="E7" s="72"/>
      <c r="F7" s="72"/>
    </row>
    <row r="8" spans="1:6" x14ac:dyDescent="0.25">
      <c r="A8" s="72"/>
      <c r="B8" s="72"/>
      <c r="C8" s="72"/>
      <c r="D8" s="72"/>
      <c r="E8" s="72"/>
      <c r="F8" s="72"/>
    </row>
    <row r="9" spans="1:6" x14ac:dyDescent="0.25">
      <c r="A9" s="72"/>
      <c r="B9" s="72"/>
      <c r="C9" s="72"/>
      <c r="D9" s="72"/>
      <c r="E9" s="72"/>
      <c r="F9" s="72"/>
    </row>
    <row r="10" spans="1:6" x14ac:dyDescent="0.25">
      <c r="A10" s="72"/>
      <c r="B10" s="72"/>
      <c r="C10" s="72"/>
      <c r="D10" s="72"/>
      <c r="E10" s="72"/>
      <c r="F10" s="72"/>
    </row>
    <row r="11" spans="1:6" x14ac:dyDescent="0.25">
      <c r="A11" s="72"/>
      <c r="B11" s="72"/>
      <c r="C11" s="72"/>
      <c r="D11" s="72"/>
      <c r="E11" s="72"/>
      <c r="F11" s="72"/>
    </row>
    <row r="12" spans="1:6" x14ac:dyDescent="0.25">
      <c r="A12" s="72"/>
      <c r="B12" s="72"/>
      <c r="C12" s="72"/>
      <c r="D12" s="72"/>
      <c r="E12" s="72"/>
      <c r="F12" s="72"/>
    </row>
    <row r="13" spans="1:6" x14ac:dyDescent="0.25">
      <c r="A13" s="72"/>
      <c r="B13" s="72"/>
      <c r="C13" s="72"/>
      <c r="D13" s="72"/>
      <c r="E13" s="72"/>
      <c r="F13" s="72"/>
    </row>
    <row r="14" spans="1:6" x14ac:dyDescent="0.25">
      <c r="A14" s="72"/>
      <c r="B14" s="72"/>
      <c r="C14" s="72"/>
      <c r="D14" s="72"/>
      <c r="E14" s="72"/>
      <c r="F14" s="72"/>
    </row>
    <row r="15" spans="1:6" x14ac:dyDescent="0.25">
      <c r="A15" s="72"/>
      <c r="B15" s="72"/>
      <c r="C15" s="72"/>
      <c r="D15" s="72"/>
      <c r="E15" s="72"/>
      <c r="F15" s="72"/>
    </row>
    <row r="16" spans="1:6" x14ac:dyDescent="0.25">
      <c r="A16" s="72"/>
      <c r="B16" s="72"/>
      <c r="C16" s="72"/>
      <c r="D16" s="72"/>
      <c r="E16" s="72"/>
      <c r="F16" s="72"/>
    </row>
    <row r="17" spans="1:6" x14ac:dyDescent="0.25">
      <c r="A17" s="72"/>
      <c r="B17" s="72"/>
      <c r="C17" s="72"/>
      <c r="D17" s="72"/>
      <c r="E17" s="72"/>
      <c r="F17" s="72"/>
    </row>
    <row r="18" spans="1:6" x14ac:dyDescent="0.25">
      <c r="A18" s="72"/>
      <c r="B18" s="72"/>
      <c r="C18" s="72"/>
      <c r="D18" s="72"/>
      <c r="E18" s="72"/>
      <c r="F18" s="72"/>
    </row>
    <row r="19" spans="1:6" x14ac:dyDescent="0.25">
      <c r="A19" s="72"/>
      <c r="B19" s="72"/>
      <c r="C19" s="72"/>
      <c r="D19" s="72"/>
      <c r="E19" s="72"/>
      <c r="F19" s="72"/>
    </row>
    <row r="20" spans="1:6" x14ac:dyDescent="0.25">
      <c r="A20" s="72"/>
      <c r="B20" s="72"/>
      <c r="C20" s="72"/>
      <c r="D20" s="72"/>
      <c r="E20" s="72"/>
      <c r="F20" s="72"/>
    </row>
    <row r="21" spans="1:6" x14ac:dyDescent="0.25">
      <c r="A21" s="72"/>
      <c r="B21" s="72"/>
      <c r="C21" s="72"/>
      <c r="D21" s="72"/>
      <c r="E21" s="72"/>
      <c r="F21" s="72"/>
    </row>
    <row r="22" spans="1:6" x14ac:dyDescent="0.25">
      <c r="A22" s="72"/>
      <c r="B22" s="72"/>
      <c r="C22" s="72"/>
      <c r="D22" s="72"/>
      <c r="E22" s="72"/>
      <c r="F22" s="72"/>
    </row>
    <row r="23" spans="1:6" x14ac:dyDescent="0.25">
      <c r="A23" s="72"/>
      <c r="B23" s="72"/>
      <c r="C23" s="72"/>
      <c r="D23" s="72"/>
      <c r="E23" s="72"/>
      <c r="F23" s="72"/>
    </row>
    <row r="24" spans="1:6" x14ac:dyDescent="0.25">
      <c r="A24" s="72"/>
      <c r="B24" s="72"/>
      <c r="C24" s="72"/>
      <c r="D24" s="72"/>
      <c r="E24" s="72"/>
      <c r="F24" s="72"/>
    </row>
    <row r="25" spans="1:6" x14ac:dyDescent="0.25">
      <c r="A25" s="72"/>
      <c r="B25" s="72"/>
      <c r="C25" s="72"/>
      <c r="D25" s="72"/>
      <c r="E25" s="72"/>
      <c r="F25" s="72"/>
    </row>
    <row r="26" spans="1:6" x14ac:dyDescent="0.25">
      <c r="A26" s="72"/>
      <c r="B26" s="72"/>
      <c r="C26" s="72"/>
      <c r="D26" s="72"/>
      <c r="E26" s="72"/>
      <c r="F26" s="72"/>
    </row>
    <row r="27" spans="1:6" x14ac:dyDescent="0.25">
      <c r="A27" s="72"/>
      <c r="B27" s="72"/>
      <c r="C27" s="72"/>
      <c r="D27" s="72"/>
      <c r="E27" s="72"/>
      <c r="F27" s="72"/>
    </row>
    <row r="28" spans="1:6" x14ac:dyDescent="0.25">
      <c r="A28" s="72"/>
      <c r="B28" s="72"/>
      <c r="C28" s="72"/>
      <c r="D28" s="72"/>
      <c r="E28" s="72"/>
      <c r="F28" s="72"/>
    </row>
  </sheetData>
  <mergeCells count="2">
    <mergeCell ref="A4:F4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workbookViewId="0">
      <selection activeCell="B9" sqref="B9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280" t="s">
        <v>510</v>
      </c>
      <c r="B2" s="280"/>
      <c r="C2" s="280"/>
      <c r="D2" s="280"/>
      <c r="E2" s="280"/>
      <c r="F2" s="280"/>
      <c r="G2" s="280"/>
      <c r="H2" s="280"/>
    </row>
    <row r="4" spans="1:8" ht="26.25" customHeight="1" x14ac:dyDescent="0.25">
      <c r="A4" s="279" t="s">
        <v>409</v>
      </c>
      <c r="B4" s="279"/>
      <c r="C4" s="279"/>
      <c r="D4" s="279"/>
      <c r="E4" s="279"/>
      <c r="F4" s="279"/>
      <c r="G4" s="279"/>
      <c r="H4" s="279"/>
    </row>
    <row r="5" spans="1:8" ht="30" x14ac:dyDescent="0.25">
      <c r="A5" s="2" t="s">
        <v>8</v>
      </c>
      <c r="B5" s="2" t="s">
        <v>335</v>
      </c>
      <c r="C5" s="2" t="s">
        <v>550</v>
      </c>
      <c r="D5" s="2" t="s">
        <v>551</v>
      </c>
      <c r="E5" s="2" t="s">
        <v>552</v>
      </c>
      <c r="F5" s="2" t="s">
        <v>336</v>
      </c>
      <c r="G5" s="2" t="s">
        <v>11</v>
      </c>
      <c r="H5" s="2" t="s">
        <v>553</v>
      </c>
    </row>
    <row r="6" spans="1:8" x14ac:dyDescent="0.25">
      <c r="A6" s="3" t="s">
        <v>12</v>
      </c>
      <c r="B6" s="212">
        <v>10984</v>
      </c>
      <c r="C6" s="212">
        <v>10350</v>
      </c>
      <c r="D6" s="212">
        <v>10350</v>
      </c>
      <c r="E6" s="212">
        <v>10350</v>
      </c>
      <c r="F6" s="212">
        <v>16633.240000000002</v>
      </c>
      <c r="G6" s="212">
        <v>160.71</v>
      </c>
      <c r="H6" s="212">
        <v>1.51</v>
      </c>
    </row>
    <row r="7" spans="1:8" x14ac:dyDescent="0.25">
      <c r="A7" s="3" t="s">
        <v>13</v>
      </c>
      <c r="B7" s="212">
        <v>96310.76</v>
      </c>
      <c r="C7" s="212">
        <v>86907.22</v>
      </c>
      <c r="D7" s="212">
        <v>101220.27</v>
      </c>
      <c r="E7" s="212">
        <v>109192.17</v>
      </c>
      <c r="F7" s="212">
        <v>98659.04</v>
      </c>
      <c r="G7" s="212">
        <v>90.39</v>
      </c>
      <c r="H7" s="212">
        <v>1.02</v>
      </c>
    </row>
    <row r="8" spans="1:8" x14ac:dyDescent="0.25">
      <c r="A8" s="97" t="s">
        <v>14</v>
      </c>
      <c r="B8" s="213">
        <v>95887.26</v>
      </c>
      <c r="C8" s="213">
        <v>86907.22</v>
      </c>
      <c r="D8" s="213">
        <v>100620.27</v>
      </c>
      <c r="E8" s="213">
        <v>104814.25</v>
      </c>
      <c r="F8" s="213">
        <v>96771.93</v>
      </c>
      <c r="G8" s="213">
        <v>92.33</v>
      </c>
      <c r="H8" s="213">
        <v>1.01</v>
      </c>
    </row>
    <row r="9" spans="1:8" x14ac:dyDescent="0.25">
      <c r="A9" s="97" t="s">
        <v>15</v>
      </c>
      <c r="B9" s="213">
        <v>423.5</v>
      </c>
      <c r="C9" s="213">
        <v>0</v>
      </c>
      <c r="D9" s="213">
        <v>600</v>
      </c>
      <c r="E9" s="213">
        <v>4377.92</v>
      </c>
      <c r="F9" s="213">
        <v>1923.11</v>
      </c>
      <c r="G9" s="213">
        <v>43.93</v>
      </c>
      <c r="H9" s="213">
        <v>4.54</v>
      </c>
    </row>
  </sheetData>
  <mergeCells count="2">
    <mergeCell ref="A4:H4"/>
    <mergeCell ref="A2:H2"/>
  </mergeCells>
  <pageMargins left="0.7" right="0.7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B8" sqref="B8"/>
    </sheetView>
  </sheetViews>
  <sheetFormatPr defaultRowHeight="15" x14ac:dyDescent="0.25"/>
  <cols>
    <col min="1" max="1" width="50.7109375" customWidth="1"/>
    <col min="2" max="2" width="30.42578125" customWidth="1"/>
  </cols>
  <sheetData>
    <row r="2" spans="1:2" x14ac:dyDescent="0.25">
      <c r="A2" s="280" t="s">
        <v>528</v>
      </c>
      <c r="B2" s="280"/>
    </row>
    <row r="4" spans="1:2" x14ac:dyDescent="0.25">
      <c r="A4" s="323" t="s">
        <v>263</v>
      </c>
      <c r="B4" s="323"/>
    </row>
    <row r="5" spans="1:2" x14ac:dyDescent="0.25">
      <c r="A5" s="71" t="s">
        <v>259</v>
      </c>
      <c r="B5" s="6"/>
    </row>
    <row r="6" spans="1:2" x14ac:dyDescent="0.25">
      <c r="A6" s="71" t="s">
        <v>84</v>
      </c>
      <c r="B6" s="6">
        <v>0</v>
      </c>
    </row>
    <row r="7" spans="1:2" x14ac:dyDescent="0.25">
      <c r="A7" s="85" t="s">
        <v>260</v>
      </c>
      <c r="B7" s="6">
        <v>0</v>
      </c>
    </row>
    <row r="8" spans="1:2" ht="30" x14ac:dyDescent="0.25">
      <c r="A8" s="68" t="s">
        <v>261</v>
      </c>
      <c r="B8" s="6"/>
    </row>
    <row r="9" spans="1:2" x14ac:dyDescent="0.25">
      <c r="A9" s="71" t="s">
        <v>262</v>
      </c>
      <c r="B9" s="6"/>
    </row>
  </sheetData>
  <mergeCells count="2">
    <mergeCell ref="A4:B4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tabSelected="1" workbookViewId="0">
      <selection activeCell="A4" sqref="A4:D4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280" t="s">
        <v>529</v>
      </c>
      <c r="B2" s="280"/>
      <c r="C2" s="280"/>
      <c r="D2" s="280"/>
      <c r="E2" s="280"/>
    </row>
    <row r="4" spans="1:5" ht="21" customHeight="1" x14ac:dyDescent="0.25">
      <c r="A4" s="328" t="s">
        <v>619</v>
      </c>
      <c r="B4" s="328"/>
      <c r="C4" s="328"/>
      <c r="D4" s="328"/>
    </row>
    <row r="5" spans="1:5" x14ac:dyDescent="0.25">
      <c r="A5" s="330" t="s">
        <v>490</v>
      </c>
      <c r="B5" s="330" t="s">
        <v>29</v>
      </c>
      <c r="C5" s="330" t="s">
        <v>265</v>
      </c>
      <c r="D5" s="330"/>
    </row>
    <row r="6" spans="1:5" x14ac:dyDescent="0.25">
      <c r="A6" s="330"/>
      <c r="B6" s="330"/>
      <c r="C6" s="88" t="s">
        <v>266</v>
      </c>
      <c r="D6" s="88" t="s">
        <v>267</v>
      </c>
    </row>
    <row r="7" spans="1:5" x14ac:dyDescent="0.25">
      <c r="A7" s="89" t="s">
        <v>268</v>
      </c>
      <c r="B7" s="256">
        <v>0</v>
      </c>
      <c r="C7" s="256">
        <v>0</v>
      </c>
      <c r="D7" s="256">
        <v>0</v>
      </c>
    </row>
    <row r="8" spans="1:5" x14ac:dyDescent="0.25">
      <c r="A8" s="89" t="s">
        <v>46</v>
      </c>
      <c r="B8" s="256">
        <v>600</v>
      </c>
      <c r="C8" s="256">
        <v>600</v>
      </c>
      <c r="D8" s="256">
        <v>0</v>
      </c>
    </row>
    <row r="9" spans="1:5" x14ac:dyDescent="0.25">
      <c r="A9" s="89" t="s">
        <v>269</v>
      </c>
      <c r="B9" s="256">
        <v>4377.92</v>
      </c>
      <c r="C9" s="256">
        <v>4377.92</v>
      </c>
      <c r="D9" s="256">
        <v>0</v>
      </c>
    </row>
    <row r="10" spans="1:5" ht="30" x14ac:dyDescent="0.25">
      <c r="A10" s="89" t="s">
        <v>270</v>
      </c>
      <c r="B10" s="256">
        <v>1923.11</v>
      </c>
      <c r="C10" s="256">
        <v>1923.11</v>
      </c>
      <c r="D10" s="256">
        <v>0</v>
      </c>
    </row>
    <row r="11" spans="1:5" x14ac:dyDescent="0.25">
      <c r="A11" s="89" t="s">
        <v>271</v>
      </c>
      <c r="B11" s="256">
        <v>1923.11</v>
      </c>
      <c r="C11" s="256">
        <v>1923.11</v>
      </c>
      <c r="D11" s="256">
        <v>0</v>
      </c>
    </row>
    <row r="14" spans="1:5" ht="24.75" customHeight="1" x14ac:dyDescent="0.25">
      <c r="A14" s="328" t="s">
        <v>279</v>
      </c>
      <c r="B14" s="328"/>
      <c r="C14" s="328"/>
    </row>
    <row r="15" spans="1:5" x14ac:dyDescent="0.25">
      <c r="A15" s="330" t="s">
        <v>272</v>
      </c>
      <c r="B15" s="330" t="s">
        <v>614</v>
      </c>
      <c r="C15" s="330"/>
    </row>
    <row r="16" spans="1:5" x14ac:dyDescent="0.25">
      <c r="A16" s="330"/>
      <c r="B16" s="155" t="s">
        <v>273</v>
      </c>
      <c r="C16" s="155" t="s">
        <v>274</v>
      </c>
    </row>
    <row r="17" spans="1:5" x14ac:dyDescent="0.25">
      <c r="A17" s="91" t="s">
        <v>275</v>
      </c>
      <c r="B17" s="256">
        <v>0</v>
      </c>
      <c r="C17" s="256">
        <v>0</v>
      </c>
    </row>
    <row r="18" spans="1:5" x14ac:dyDescent="0.25">
      <c r="A18" s="91" t="s">
        <v>276</v>
      </c>
      <c r="B18" s="256">
        <v>52.03</v>
      </c>
      <c r="C18" s="256">
        <v>2.7</v>
      </c>
    </row>
    <row r="19" spans="1:5" x14ac:dyDescent="0.25">
      <c r="A19" s="91" t="s">
        <v>277</v>
      </c>
      <c r="B19" s="256">
        <v>77.44</v>
      </c>
      <c r="C19" s="256">
        <v>4.03</v>
      </c>
    </row>
    <row r="20" spans="1:5" x14ac:dyDescent="0.25">
      <c r="A20" s="91" t="s">
        <v>278</v>
      </c>
      <c r="B20" s="256">
        <v>1793.64</v>
      </c>
      <c r="C20" s="256">
        <v>93.27</v>
      </c>
    </row>
    <row r="21" spans="1:5" x14ac:dyDescent="0.25">
      <c r="A21" s="155" t="s">
        <v>29</v>
      </c>
      <c r="B21" s="257">
        <f>SUM(B17:B20)</f>
        <v>1923.1100000000001</v>
      </c>
      <c r="C21" s="257">
        <f>SUM(C17:C20)</f>
        <v>100</v>
      </c>
    </row>
    <row r="24" spans="1:5" ht="28.5" customHeight="1" x14ac:dyDescent="0.25">
      <c r="A24" s="328" t="s">
        <v>280</v>
      </c>
      <c r="B24" s="328"/>
      <c r="C24" s="328"/>
      <c r="D24" s="328"/>
      <c r="E24" s="328"/>
    </row>
    <row r="25" spans="1:5" x14ac:dyDescent="0.25">
      <c r="A25" s="330" t="s">
        <v>491</v>
      </c>
      <c r="B25" s="330" t="s">
        <v>139</v>
      </c>
      <c r="C25" s="330"/>
      <c r="D25" s="330"/>
      <c r="E25" s="330"/>
    </row>
    <row r="26" spans="1:5" x14ac:dyDescent="0.25">
      <c r="A26" s="330"/>
      <c r="B26" s="155">
        <v>2019</v>
      </c>
      <c r="C26" s="155">
        <v>2020</v>
      </c>
      <c r="D26" s="155">
        <v>2021</v>
      </c>
      <c r="E26" s="155">
        <v>2022</v>
      </c>
    </row>
    <row r="27" spans="1:5" x14ac:dyDescent="0.25">
      <c r="A27" s="90" t="s">
        <v>492</v>
      </c>
      <c r="B27" s="175">
        <v>148.19999999999999</v>
      </c>
      <c r="C27" s="175">
        <v>613.72</v>
      </c>
      <c r="D27" s="175">
        <v>1727.45</v>
      </c>
      <c r="E27" s="175">
        <v>423.5</v>
      </c>
    </row>
    <row r="29" spans="1:5" x14ac:dyDescent="0.25">
      <c r="A29" t="s">
        <v>493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topLeftCell="A4" workbookViewId="0">
      <selection activeCell="K7" sqref="K7"/>
    </sheetView>
  </sheetViews>
  <sheetFormatPr defaultRowHeight="15" x14ac:dyDescent="0.25"/>
  <cols>
    <col min="1" max="1" width="24.5703125" customWidth="1"/>
    <col min="2" max="2" width="35.5703125" customWidth="1"/>
    <col min="3" max="7" width="15" customWidth="1"/>
  </cols>
  <sheetData>
    <row r="2" spans="1:7" x14ac:dyDescent="0.25">
      <c r="A2" s="280" t="s">
        <v>530</v>
      </c>
      <c r="B2" s="280"/>
      <c r="C2" s="280"/>
      <c r="D2" s="280"/>
      <c r="E2" s="280"/>
      <c r="F2" s="280"/>
      <c r="G2" s="280"/>
    </row>
    <row r="4" spans="1:7" x14ac:dyDescent="0.25">
      <c r="A4" s="323" t="s">
        <v>290</v>
      </c>
      <c r="B4" s="323"/>
      <c r="C4" s="323"/>
      <c r="D4" s="323"/>
      <c r="E4" s="323"/>
      <c r="F4" s="323"/>
      <c r="G4" s="323"/>
    </row>
    <row r="5" spans="1:7" x14ac:dyDescent="0.25">
      <c r="A5" s="331" t="s">
        <v>282</v>
      </c>
      <c r="B5" s="331" t="s">
        <v>283</v>
      </c>
      <c r="C5" s="332" t="s">
        <v>284</v>
      </c>
      <c r="D5" s="333">
        <v>2023</v>
      </c>
      <c r="E5" s="333"/>
      <c r="F5" s="333"/>
      <c r="G5" s="332" t="s">
        <v>285</v>
      </c>
    </row>
    <row r="6" spans="1:7" x14ac:dyDescent="0.25">
      <c r="A6" s="331"/>
      <c r="B6" s="331"/>
      <c r="C6" s="332"/>
      <c r="D6" s="276" t="s">
        <v>286</v>
      </c>
      <c r="E6" s="276" t="s">
        <v>287</v>
      </c>
      <c r="F6" s="276" t="s">
        <v>288</v>
      </c>
      <c r="G6" s="332"/>
    </row>
    <row r="7" spans="1:7" ht="276" x14ac:dyDescent="0.25">
      <c r="A7" s="363" t="s">
        <v>588</v>
      </c>
      <c r="B7" s="93" t="s">
        <v>589</v>
      </c>
      <c r="C7" s="262">
        <v>10664.17</v>
      </c>
      <c r="D7" s="262">
        <v>1996.14</v>
      </c>
      <c r="E7" s="11">
        <v>701.44</v>
      </c>
      <c r="F7" s="11">
        <v>1294.7</v>
      </c>
      <c r="G7" s="364" t="s">
        <v>590</v>
      </c>
    </row>
    <row r="8" spans="1:7" ht="84.75" x14ac:dyDescent="0.25">
      <c r="A8" s="10" t="s">
        <v>591</v>
      </c>
      <c r="B8" s="93" t="s">
        <v>592</v>
      </c>
      <c r="C8" s="262">
        <v>1221.67</v>
      </c>
      <c r="D8" s="11">
        <v>1221.67</v>
      </c>
      <c r="E8" s="11">
        <v>1221.67</v>
      </c>
      <c r="F8" s="11">
        <v>0</v>
      </c>
      <c r="G8" s="93" t="s">
        <v>593</v>
      </c>
    </row>
    <row r="9" spans="1:7" x14ac:dyDescent="0.25">
      <c r="A9" s="10"/>
      <c r="B9" s="93"/>
      <c r="C9" s="262"/>
      <c r="D9" s="11"/>
      <c r="E9" s="11"/>
      <c r="F9" s="11">
        <f t="shared" ref="F9:F13" si="0">D9-E9</f>
        <v>0</v>
      </c>
      <c r="G9" s="10"/>
    </row>
    <row r="10" spans="1:7" x14ac:dyDescent="0.25">
      <c r="A10" s="10"/>
      <c r="B10" s="93"/>
      <c r="C10" s="262"/>
      <c r="D10" s="11"/>
      <c r="E10" s="11"/>
      <c r="F10" s="11">
        <f t="shared" si="0"/>
        <v>0</v>
      </c>
      <c r="G10" s="10"/>
    </row>
    <row r="11" spans="1:7" x14ac:dyDescent="0.25">
      <c r="A11" s="10"/>
      <c r="B11" s="93"/>
      <c r="C11" s="262"/>
      <c r="D11" s="11"/>
      <c r="E11" s="11"/>
      <c r="F11" s="11">
        <f t="shared" si="0"/>
        <v>0</v>
      </c>
      <c r="G11" s="10"/>
    </row>
    <row r="12" spans="1:7" x14ac:dyDescent="0.25">
      <c r="A12" s="10"/>
      <c r="B12" s="93"/>
      <c r="C12" s="262"/>
      <c r="D12" s="11"/>
      <c r="E12" s="11"/>
      <c r="F12" s="11">
        <f t="shared" si="0"/>
        <v>0</v>
      </c>
      <c r="G12" s="10"/>
    </row>
    <row r="13" spans="1:7" x14ac:dyDescent="0.25">
      <c r="A13" s="10"/>
      <c r="B13" s="93"/>
      <c r="C13" s="262"/>
      <c r="D13" s="11"/>
      <c r="E13" s="11"/>
      <c r="F13" s="11">
        <f t="shared" si="0"/>
        <v>0</v>
      </c>
      <c r="G13" s="10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G20" sqref="G20"/>
    </sheetView>
  </sheetViews>
  <sheetFormatPr defaultRowHeight="15" x14ac:dyDescent="0.25"/>
  <cols>
    <col min="1" max="8" width="16.28515625" customWidth="1"/>
  </cols>
  <sheetData>
    <row r="2" spans="1:8" x14ac:dyDescent="0.25">
      <c r="A2" s="280" t="s">
        <v>531</v>
      </c>
      <c r="B2" s="280"/>
      <c r="C2" s="280"/>
      <c r="D2" s="280"/>
      <c r="E2" s="280"/>
      <c r="F2" s="280"/>
      <c r="G2" s="280"/>
      <c r="H2" s="280"/>
    </row>
    <row r="4" spans="1:8" x14ac:dyDescent="0.25">
      <c r="A4" s="338" t="s">
        <v>298</v>
      </c>
      <c r="B4" s="338"/>
      <c r="C4" s="338"/>
      <c r="D4" s="338"/>
      <c r="E4" s="338"/>
      <c r="F4" s="338"/>
      <c r="G4" s="338"/>
      <c r="H4" s="338"/>
    </row>
    <row r="5" spans="1:8" x14ac:dyDescent="0.25">
      <c r="A5" s="331" t="s">
        <v>291</v>
      </c>
      <c r="B5" s="331" t="s">
        <v>292</v>
      </c>
      <c r="C5" s="334" t="s">
        <v>293</v>
      </c>
      <c r="D5" s="332" t="s">
        <v>294</v>
      </c>
      <c r="E5" s="333">
        <v>2023</v>
      </c>
      <c r="F5" s="333"/>
      <c r="G5" s="333"/>
      <c r="H5" s="332" t="s">
        <v>285</v>
      </c>
    </row>
    <row r="6" spans="1:8" x14ac:dyDescent="0.25">
      <c r="A6" s="331"/>
      <c r="B6" s="331"/>
      <c r="C6" s="335"/>
      <c r="D6" s="332"/>
      <c r="E6" s="92" t="s">
        <v>286</v>
      </c>
      <c r="F6" s="92" t="s">
        <v>287</v>
      </c>
      <c r="G6" s="92" t="s">
        <v>288</v>
      </c>
      <c r="H6" s="332"/>
    </row>
    <row r="7" spans="1:8" x14ac:dyDescent="0.25">
      <c r="A7" s="336"/>
      <c r="B7" s="336"/>
      <c r="C7" s="94" t="s">
        <v>295</v>
      </c>
      <c r="D7" s="11">
        <v>0</v>
      </c>
      <c r="E7" s="11">
        <v>0</v>
      </c>
      <c r="F7" s="11">
        <v>0</v>
      </c>
      <c r="G7" s="11">
        <f>E7-F7</f>
        <v>0</v>
      </c>
      <c r="H7" s="337"/>
    </row>
    <row r="8" spans="1:8" x14ac:dyDescent="0.25">
      <c r="A8" s="336"/>
      <c r="B8" s="336"/>
      <c r="C8" s="94" t="s">
        <v>296</v>
      </c>
      <c r="D8" s="11">
        <v>0</v>
      </c>
      <c r="E8" s="11">
        <v>0</v>
      </c>
      <c r="F8" s="11">
        <v>0</v>
      </c>
      <c r="G8" s="11">
        <f>E8-F8</f>
        <v>0</v>
      </c>
      <c r="H8" s="337"/>
    </row>
    <row r="9" spans="1:8" x14ac:dyDescent="0.25">
      <c r="A9" s="336"/>
      <c r="B9" s="336"/>
      <c r="C9" s="94" t="s">
        <v>297</v>
      </c>
      <c r="D9" s="11">
        <f>D7+D8</f>
        <v>0</v>
      </c>
      <c r="E9" s="11">
        <f t="shared" ref="E9:G9" si="0">E7+E8</f>
        <v>0</v>
      </c>
      <c r="F9" s="11">
        <f t="shared" si="0"/>
        <v>0</v>
      </c>
      <c r="G9" s="11">
        <f t="shared" si="0"/>
        <v>0</v>
      </c>
      <c r="H9" s="337"/>
    </row>
    <row r="10" spans="1:8" x14ac:dyDescent="0.25">
      <c r="A10" s="336"/>
      <c r="B10" s="336"/>
      <c r="C10" s="94" t="s">
        <v>295</v>
      </c>
      <c r="D10" s="11">
        <v>0</v>
      </c>
      <c r="E10" s="11">
        <v>0</v>
      </c>
      <c r="F10" s="11">
        <v>0</v>
      </c>
      <c r="G10" s="11">
        <f>E10-F10</f>
        <v>0</v>
      </c>
      <c r="H10" s="337"/>
    </row>
    <row r="11" spans="1:8" x14ac:dyDescent="0.25">
      <c r="A11" s="336"/>
      <c r="B11" s="336"/>
      <c r="C11" s="94" t="s">
        <v>296</v>
      </c>
      <c r="D11" s="11">
        <v>0</v>
      </c>
      <c r="E11" s="11">
        <v>0</v>
      </c>
      <c r="F11" s="11">
        <v>0</v>
      </c>
      <c r="G11" s="11">
        <f>E11-F11</f>
        <v>0</v>
      </c>
      <c r="H11" s="337"/>
    </row>
    <row r="12" spans="1:8" x14ac:dyDescent="0.25">
      <c r="A12" s="336"/>
      <c r="B12" s="336"/>
      <c r="C12" s="94" t="s">
        <v>297</v>
      </c>
      <c r="D12" s="11">
        <f>D10+D11</f>
        <v>0</v>
      </c>
      <c r="E12" s="11">
        <f t="shared" ref="E12:G12" si="1">E10+E11</f>
        <v>0</v>
      </c>
      <c r="F12" s="11">
        <f t="shared" si="1"/>
        <v>0</v>
      </c>
      <c r="G12" s="11">
        <f t="shared" si="1"/>
        <v>0</v>
      </c>
      <c r="H12" s="337"/>
    </row>
    <row r="13" spans="1:8" x14ac:dyDescent="0.25">
      <c r="A13" s="336"/>
      <c r="B13" s="336"/>
      <c r="C13" s="94" t="s">
        <v>295</v>
      </c>
      <c r="D13" s="11">
        <v>0</v>
      </c>
      <c r="E13" s="11">
        <v>0</v>
      </c>
      <c r="F13" s="11">
        <v>0</v>
      </c>
      <c r="G13" s="11">
        <f>E13-F13</f>
        <v>0</v>
      </c>
      <c r="H13" s="337"/>
    </row>
    <row r="14" spans="1:8" x14ac:dyDescent="0.25">
      <c r="A14" s="336"/>
      <c r="B14" s="336"/>
      <c r="C14" s="94" t="s">
        <v>296</v>
      </c>
      <c r="D14" s="11">
        <v>0</v>
      </c>
      <c r="E14" s="11">
        <v>0</v>
      </c>
      <c r="F14" s="11">
        <v>0</v>
      </c>
      <c r="G14" s="11">
        <f>E14-F14</f>
        <v>0</v>
      </c>
      <c r="H14" s="337"/>
    </row>
    <row r="15" spans="1:8" x14ac:dyDescent="0.25">
      <c r="A15" s="336"/>
      <c r="B15" s="336"/>
      <c r="C15" s="94" t="s">
        <v>297</v>
      </c>
      <c r="D15" s="11">
        <f>D13+D14</f>
        <v>0</v>
      </c>
      <c r="E15" s="11">
        <f t="shared" ref="E15:G15" si="2">E13+E14</f>
        <v>0</v>
      </c>
      <c r="F15" s="11">
        <f t="shared" si="2"/>
        <v>0</v>
      </c>
      <c r="G15" s="11">
        <f t="shared" si="2"/>
        <v>0</v>
      </c>
      <c r="H15" s="337"/>
    </row>
    <row r="16" spans="1:8" x14ac:dyDescent="0.25">
      <c r="A16" s="336"/>
      <c r="B16" s="336"/>
      <c r="C16" s="94" t="s">
        <v>295</v>
      </c>
      <c r="D16" s="11">
        <v>0</v>
      </c>
      <c r="E16" s="11">
        <v>0</v>
      </c>
      <c r="F16" s="11">
        <v>0</v>
      </c>
      <c r="G16" s="11">
        <f>E16-F16</f>
        <v>0</v>
      </c>
      <c r="H16" s="337"/>
    </row>
    <row r="17" spans="1:8" x14ac:dyDescent="0.25">
      <c r="A17" s="336"/>
      <c r="B17" s="336"/>
      <c r="C17" s="94" t="s">
        <v>296</v>
      </c>
      <c r="D17" s="11">
        <v>0</v>
      </c>
      <c r="E17" s="11">
        <v>0</v>
      </c>
      <c r="F17" s="11">
        <v>0</v>
      </c>
      <c r="G17" s="11">
        <f>E17-F17</f>
        <v>0</v>
      </c>
      <c r="H17" s="337"/>
    </row>
    <row r="18" spans="1:8" x14ac:dyDescent="0.25">
      <c r="A18" s="336"/>
      <c r="B18" s="336"/>
      <c r="C18" s="94" t="s">
        <v>297</v>
      </c>
      <c r="D18" s="11">
        <f>D16+D17</f>
        <v>0</v>
      </c>
      <c r="E18" s="11">
        <f t="shared" ref="E18:G18" si="3">E16+E17</f>
        <v>0</v>
      </c>
      <c r="F18" s="11">
        <f t="shared" si="3"/>
        <v>0</v>
      </c>
      <c r="G18" s="11">
        <f t="shared" si="3"/>
        <v>0</v>
      </c>
      <c r="H18" s="337"/>
    </row>
    <row r="19" spans="1:8" x14ac:dyDescent="0.25">
      <c r="A19" s="336"/>
      <c r="B19" s="336"/>
      <c r="C19" s="94" t="s">
        <v>295</v>
      </c>
      <c r="D19" s="11">
        <v>0</v>
      </c>
      <c r="E19" s="11">
        <v>0</v>
      </c>
      <c r="F19" s="11">
        <v>0</v>
      </c>
      <c r="G19" s="11">
        <f>E19-F19</f>
        <v>0</v>
      </c>
      <c r="H19" s="337"/>
    </row>
    <row r="20" spans="1:8" x14ac:dyDescent="0.25">
      <c r="A20" s="336"/>
      <c r="B20" s="336"/>
      <c r="C20" s="94" t="s">
        <v>296</v>
      </c>
      <c r="D20" s="11">
        <v>0</v>
      </c>
      <c r="E20" s="11">
        <v>0</v>
      </c>
      <c r="F20" s="11">
        <v>0</v>
      </c>
      <c r="G20" s="11">
        <f>E20-F20</f>
        <v>0</v>
      </c>
      <c r="H20" s="337"/>
    </row>
    <row r="21" spans="1:8" x14ac:dyDescent="0.25">
      <c r="A21" s="336"/>
      <c r="B21" s="336"/>
      <c r="C21" s="94" t="s">
        <v>297</v>
      </c>
      <c r="D21" s="11">
        <f>D19+D20</f>
        <v>0</v>
      </c>
      <c r="E21" s="11">
        <f t="shared" ref="E21:G21" si="4">E19+E20</f>
        <v>0</v>
      </c>
      <c r="F21" s="11">
        <f t="shared" si="4"/>
        <v>0</v>
      </c>
      <c r="G21" s="11">
        <f t="shared" si="4"/>
        <v>0</v>
      </c>
      <c r="H21" s="337"/>
    </row>
  </sheetData>
  <mergeCells count="23"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  <mergeCell ref="A2:H2"/>
    <mergeCell ref="H5:H6"/>
    <mergeCell ref="A5:A6"/>
    <mergeCell ref="B5:B6"/>
    <mergeCell ref="C5:C6"/>
    <mergeCell ref="D5:D6"/>
    <mergeCell ref="E5:G5"/>
  </mergeCell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E23" sqref="E23:E24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280" t="s">
        <v>532</v>
      </c>
      <c r="B1" s="280"/>
      <c r="C1" s="280"/>
      <c r="D1" s="280"/>
      <c r="E1" s="280"/>
      <c r="F1" s="280"/>
    </row>
    <row r="4" spans="1:6" x14ac:dyDescent="0.25">
      <c r="A4" s="68" t="s">
        <v>306</v>
      </c>
      <c r="B4" s="68" t="s">
        <v>307</v>
      </c>
    </row>
    <row r="5" spans="1:6" x14ac:dyDescent="0.25">
      <c r="A5" s="95" t="s">
        <v>308</v>
      </c>
      <c r="B5" s="96">
        <v>0</v>
      </c>
    </row>
    <row r="6" spans="1:6" x14ac:dyDescent="0.25">
      <c r="A6" s="97" t="s">
        <v>309</v>
      </c>
      <c r="B6" s="96"/>
    </row>
    <row r="7" spans="1:6" x14ac:dyDescent="0.25">
      <c r="A7" s="97" t="s">
        <v>310</v>
      </c>
      <c r="B7" s="96"/>
    </row>
    <row r="8" spans="1:6" x14ac:dyDescent="0.25">
      <c r="A8" s="97"/>
      <c r="B8" s="96"/>
    </row>
    <row r="9" spans="1:6" x14ac:dyDescent="0.25">
      <c r="A9" s="95" t="s">
        <v>311</v>
      </c>
      <c r="B9" s="96"/>
    </row>
    <row r="10" spans="1:6" x14ac:dyDescent="0.25">
      <c r="A10" s="97" t="s">
        <v>312</v>
      </c>
      <c r="B10" s="96"/>
    </row>
    <row r="11" spans="1:6" x14ac:dyDescent="0.25">
      <c r="A11" s="97" t="s">
        <v>310</v>
      </c>
      <c r="B11" s="96"/>
    </row>
    <row r="14" spans="1:6" x14ac:dyDescent="0.25">
      <c r="A14" s="323" t="s">
        <v>317</v>
      </c>
      <c r="B14" s="323"/>
      <c r="C14" s="323"/>
      <c r="D14" s="323"/>
      <c r="E14" s="323"/>
      <c r="F14" s="323"/>
    </row>
    <row r="15" spans="1:6" ht="28.5" x14ac:dyDescent="0.25">
      <c r="A15" s="339" t="s">
        <v>314</v>
      </c>
      <c r="B15" s="339"/>
      <c r="C15" s="98" t="s">
        <v>550</v>
      </c>
      <c r="D15" s="98" t="s">
        <v>552</v>
      </c>
      <c r="E15" s="98" t="s">
        <v>336</v>
      </c>
      <c r="F15" s="98" t="s">
        <v>335</v>
      </c>
    </row>
    <row r="16" spans="1:6" x14ac:dyDescent="0.25">
      <c r="A16" s="340" t="s">
        <v>48</v>
      </c>
      <c r="B16" s="340"/>
      <c r="C16" s="99"/>
      <c r="D16" s="99"/>
      <c r="E16" s="99"/>
      <c r="F16" s="99"/>
    </row>
    <row r="17" spans="1:6" ht="30" x14ac:dyDescent="0.25">
      <c r="A17" s="341" t="s">
        <v>101</v>
      </c>
      <c r="B17" s="100" t="s">
        <v>315</v>
      </c>
      <c r="C17" s="100"/>
      <c r="D17" s="100"/>
      <c r="E17" s="100"/>
      <c r="F17" s="100"/>
    </row>
    <row r="18" spans="1:6" x14ac:dyDescent="0.25">
      <c r="A18" s="341"/>
      <c r="B18" s="100" t="s">
        <v>316</v>
      </c>
      <c r="C18" s="100"/>
      <c r="D18" s="100"/>
      <c r="E18" s="100"/>
      <c r="F18" s="100"/>
    </row>
    <row r="19" spans="1:6" x14ac:dyDescent="0.25">
      <c r="A19" s="340" t="s">
        <v>53</v>
      </c>
      <c r="B19" s="340"/>
      <c r="C19" s="99"/>
      <c r="D19" s="99"/>
      <c r="E19" s="99"/>
      <c r="F19" s="99"/>
    </row>
    <row r="22" spans="1:6" x14ac:dyDescent="0.25">
      <c r="A22" s="342" t="s">
        <v>318</v>
      </c>
      <c r="B22" s="342"/>
      <c r="C22" s="342"/>
      <c r="D22" s="342"/>
      <c r="E22" s="342"/>
    </row>
    <row r="23" spans="1:6" x14ac:dyDescent="0.25">
      <c r="A23" s="342" t="s">
        <v>306</v>
      </c>
      <c r="B23" s="343" t="s">
        <v>335</v>
      </c>
      <c r="C23" s="343" t="s">
        <v>551</v>
      </c>
      <c r="D23" s="343" t="s">
        <v>552</v>
      </c>
      <c r="E23" s="343" t="s">
        <v>336</v>
      </c>
    </row>
    <row r="24" spans="1:6" x14ac:dyDescent="0.25">
      <c r="A24" s="342"/>
      <c r="B24" s="344"/>
      <c r="C24" s="344"/>
      <c r="D24" s="344"/>
      <c r="E24" s="344"/>
    </row>
    <row r="25" spans="1:6" x14ac:dyDescent="0.25">
      <c r="A25" s="191" t="s">
        <v>319</v>
      </c>
      <c r="B25" s="192"/>
      <c r="C25" s="192"/>
      <c r="D25" s="192"/>
      <c r="E25" s="192"/>
    </row>
    <row r="26" spans="1:6" x14ac:dyDescent="0.25">
      <c r="A26" s="193" t="s">
        <v>320</v>
      </c>
      <c r="B26" s="80"/>
      <c r="C26" s="80"/>
      <c r="D26" s="80"/>
      <c r="E26" s="80"/>
    </row>
    <row r="27" spans="1:6" x14ac:dyDescent="0.25">
      <c r="A27" s="193" t="s">
        <v>321</v>
      </c>
      <c r="B27" s="80"/>
      <c r="C27" s="80"/>
      <c r="D27" s="80"/>
      <c r="E27" s="80"/>
    </row>
    <row r="28" spans="1:6" x14ac:dyDescent="0.25">
      <c r="A28" s="191" t="s">
        <v>322</v>
      </c>
      <c r="B28" s="192"/>
      <c r="C28" s="192"/>
      <c r="D28" s="192"/>
      <c r="E28" s="192"/>
    </row>
    <row r="29" spans="1:6" x14ac:dyDescent="0.25">
      <c r="A29" s="193" t="s">
        <v>320</v>
      </c>
      <c r="B29" s="80"/>
      <c r="C29" s="80"/>
      <c r="D29" s="80"/>
      <c r="E29" s="80"/>
    </row>
    <row r="30" spans="1:6" x14ac:dyDescent="0.25">
      <c r="A30" s="193" t="s">
        <v>321</v>
      </c>
      <c r="B30" s="80"/>
      <c r="C30" s="80"/>
      <c r="D30" s="80"/>
      <c r="E30" s="80"/>
    </row>
  </sheetData>
  <mergeCells count="12">
    <mergeCell ref="A22:E22"/>
    <mergeCell ref="A23:A24"/>
    <mergeCell ref="B23:B24"/>
    <mergeCell ref="C23:C24"/>
    <mergeCell ref="D23:D24"/>
    <mergeCell ref="E23:E24"/>
    <mergeCell ref="A1:F1"/>
    <mergeCell ref="A15:B15"/>
    <mergeCell ref="A16:B16"/>
    <mergeCell ref="A17:A18"/>
    <mergeCell ref="A19:B19"/>
    <mergeCell ref="A14:F14"/>
  </mergeCells>
  <pageMargins left="0.7" right="0.7" top="0.48" bottom="0.78740157499999996" header="0.3" footer="0.3"/>
  <pageSetup paperSize="9" scale="9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E11" sqref="E11:F11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</cols>
  <sheetData>
    <row r="1" spans="1:8" x14ac:dyDescent="0.25">
      <c r="A1" s="280" t="s">
        <v>533</v>
      </c>
      <c r="B1" s="280"/>
      <c r="C1" s="280"/>
      <c r="D1" s="280"/>
      <c r="E1" s="280"/>
      <c r="F1" s="280"/>
      <c r="G1" s="280"/>
      <c r="H1" s="280"/>
    </row>
    <row r="3" spans="1:8" x14ac:dyDescent="0.25">
      <c r="A3" s="323" t="s">
        <v>329</v>
      </c>
      <c r="B3" s="323"/>
      <c r="C3" s="323"/>
      <c r="D3" s="323"/>
      <c r="E3" s="323"/>
      <c r="F3" s="323"/>
      <c r="G3" s="323"/>
      <c r="H3" s="323"/>
    </row>
    <row r="4" spans="1:8" x14ac:dyDescent="0.25">
      <c r="A4" s="345" t="s">
        <v>323</v>
      </c>
      <c r="B4" s="345" t="s">
        <v>580</v>
      </c>
      <c r="C4" s="345" t="s">
        <v>324</v>
      </c>
      <c r="D4" s="345" t="s">
        <v>581</v>
      </c>
      <c r="E4" s="345" t="s">
        <v>583</v>
      </c>
      <c r="F4" s="345"/>
      <c r="G4" s="345" t="s">
        <v>584</v>
      </c>
      <c r="H4" s="345" t="s">
        <v>330</v>
      </c>
    </row>
    <row r="5" spans="1:8" ht="45" x14ac:dyDescent="0.25">
      <c r="A5" s="345"/>
      <c r="B5" s="345"/>
      <c r="C5" s="345"/>
      <c r="D5" s="345"/>
      <c r="E5" s="101" t="s">
        <v>582</v>
      </c>
      <c r="F5" s="102" t="s">
        <v>586</v>
      </c>
      <c r="G5" s="345"/>
      <c r="H5" s="345"/>
    </row>
    <row r="6" spans="1:8" x14ac:dyDescent="0.25">
      <c r="A6" s="103" t="s">
        <v>325</v>
      </c>
      <c r="B6" s="258">
        <v>9328.6299999999992</v>
      </c>
      <c r="C6" s="258">
        <v>0</v>
      </c>
      <c r="D6" s="258">
        <v>3292.55</v>
      </c>
      <c r="E6" s="258">
        <v>4181.2700000000004</v>
      </c>
      <c r="F6" s="258">
        <v>1854.82</v>
      </c>
      <c r="G6" s="258">
        <v>10655.31</v>
      </c>
      <c r="H6" s="103" t="s">
        <v>587</v>
      </c>
    </row>
    <row r="7" spans="1:8" x14ac:dyDescent="0.25">
      <c r="A7" s="104" t="s">
        <v>99</v>
      </c>
      <c r="B7" s="259"/>
      <c r="C7" s="259"/>
      <c r="D7" s="259"/>
      <c r="E7" s="259"/>
      <c r="F7" s="259"/>
      <c r="G7" s="259"/>
      <c r="H7" s="104"/>
    </row>
    <row r="8" spans="1:8" ht="30" x14ac:dyDescent="0.25">
      <c r="A8" s="105" t="s">
        <v>326</v>
      </c>
      <c r="B8" s="230">
        <v>228.71</v>
      </c>
      <c r="C8" s="230">
        <v>0</v>
      </c>
      <c r="D8" s="230">
        <v>0</v>
      </c>
      <c r="E8" s="230">
        <v>228.71</v>
      </c>
      <c r="F8" s="230">
        <v>0</v>
      </c>
      <c r="G8" s="230">
        <v>164.95</v>
      </c>
      <c r="H8" s="26"/>
    </row>
    <row r="9" spans="1:8" x14ac:dyDescent="0.25">
      <c r="A9" s="105" t="s">
        <v>327</v>
      </c>
      <c r="B9" s="230">
        <v>7070.47</v>
      </c>
      <c r="C9" s="230">
        <v>0</v>
      </c>
      <c r="D9" s="230">
        <v>3292.55</v>
      </c>
      <c r="E9" s="230">
        <v>1923.11</v>
      </c>
      <c r="F9" s="230">
        <v>1854.82</v>
      </c>
      <c r="G9" s="230">
        <v>5747.36</v>
      </c>
      <c r="H9" s="26" t="s">
        <v>587</v>
      </c>
    </row>
    <row r="10" spans="1:8" x14ac:dyDescent="0.25">
      <c r="A10" s="103" t="s">
        <v>328</v>
      </c>
      <c r="B10" s="258">
        <v>2062.66</v>
      </c>
      <c r="C10" s="258">
        <v>0</v>
      </c>
      <c r="D10" s="258">
        <v>0</v>
      </c>
      <c r="E10" s="258">
        <v>2062.66</v>
      </c>
      <c r="F10" s="258">
        <v>0</v>
      </c>
      <c r="G10" s="258">
        <v>3134.37</v>
      </c>
      <c r="H10" s="103"/>
    </row>
    <row r="11" spans="1:8" x14ac:dyDescent="0.25">
      <c r="A11" s="106" t="s">
        <v>29</v>
      </c>
      <c r="B11" s="260">
        <f>SUM(B6+B10)</f>
        <v>11391.289999999999</v>
      </c>
      <c r="C11" s="260">
        <f t="shared" ref="C11:G11" si="0">SUM(C6+C10)</f>
        <v>0</v>
      </c>
      <c r="D11" s="260">
        <f t="shared" si="0"/>
        <v>3292.55</v>
      </c>
      <c r="E11" s="260">
        <f t="shared" si="0"/>
        <v>6243.93</v>
      </c>
      <c r="F11" s="260">
        <f t="shared" si="0"/>
        <v>1854.82</v>
      </c>
      <c r="G11" s="260">
        <f t="shared" si="0"/>
        <v>13789.68</v>
      </c>
      <c r="H11" s="106"/>
    </row>
    <row r="12" spans="1:8" x14ac:dyDescent="0.25">
      <c r="A12" s="107" t="s">
        <v>615</v>
      </c>
      <c r="B12" s="108"/>
      <c r="C12" s="108"/>
      <c r="D12" s="108"/>
      <c r="E12" s="108"/>
      <c r="F12" s="108"/>
      <c r="G12" s="109"/>
      <c r="H12" s="109"/>
    </row>
    <row r="15" spans="1:8" x14ac:dyDescent="0.25">
      <c r="A15" s="323" t="s">
        <v>585</v>
      </c>
      <c r="B15" s="323"/>
      <c r="C15" s="323"/>
      <c r="D15" s="323"/>
      <c r="E15" s="323"/>
    </row>
    <row r="16" spans="1:8" ht="45" x14ac:dyDescent="0.25">
      <c r="A16" s="42" t="s">
        <v>39</v>
      </c>
      <c r="B16" s="42" t="s">
        <v>331</v>
      </c>
      <c r="C16" s="42" t="s">
        <v>332</v>
      </c>
      <c r="D16" s="42" t="s">
        <v>333</v>
      </c>
      <c r="E16" s="42" t="s">
        <v>334</v>
      </c>
    </row>
    <row r="17" spans="1:5" x14ac:dyDescent="0.25">
      <c r="A17" s="110">
        <v>0</v>
      </c>
      <c r="B17" s="110">
        <v>0</v>
      </c>
      <c r="C17" s="110">
        <v>0</v>
      </c>
      <c r="D17" s="110">
        <v>0</v>
      </c>
      <c r="E17" s="110">
        <v>0</v>
      </c>
    </row>
    <row r="18" spans="1:5" x14ac:dyDescent="0.25">
      <c r="A18" s="110"/>
      <c r="B18" s="110"/>
      <c r="C18" s="110"/>
      <c r="D18" s="110"/>
      <c r="E18" s="110"/>
    </row>
    <row r="19" spans="1:5" x14ac:dyDescent="0.25">
      <c r="A19" s="110"/>
      <c r="B19" s="110"/>
      <c r="C19" s="110"/>
      <c r="D19" s="110"/>
      <c r="E19" s="110"/>
    </row>
    <row r="20" spans="1:5" x14ac:dyDescent="0.25">
      <c r="A20" s="110"/>
      <c r="B20" s="110"/>
      <c r="C20" s="110"/>
      <c r="D20" s="110"/>
      <c r="E20" s="110"/>
    </row>
    <row r="21" spans="1:5" x14ac:dyDescent="0.25">
      <c r="A21" s="110"/>
      <c r="B21" s="110"/>
      <c r="C21" s="110"/>
      <c r="D21" s="110"/>
      <c r="E21" s="110"/>
    </row>
    <row r="22" spans="1:5" x14ac:dyDescent="0.25">
      <c r="A22" s="110"/>
      <c r="B22" s="110"/>
      <c r="C22" s="110"/>
      <c r="D22" s="110"/>
      <c r="E22" s="110"/>
    </row>
    <row r="23" spans="1:5" x14ac:dyDescent="0.25">
      <c r="A23" s="110"/>
      <c r="B23" s="110"/>
      <c r="C23" s="110"/>
      <c r="D23" s="110"/>
      <c r="E23" s="110"/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5"/>
  <sheetViews>
    <sheetView workbookViewId="0">
      <selection activeCell="B7" sqref="B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280" t="s">
        <v>534</v>
      </c>
      <c r="B2" s="280"/>
      <c r="C2" s="280"/>
      <c r="D2" s="280"/>
      <c r="E2" s="280"/>
      <c r="F2" s="280"/>
    </row>
    <row r="4" spans="1:13" ht="15.75" x14ac:dyDescent="0.25">
      <c r="A4" s="346" t="s">
        <v>431</v>
      </c>
      <c r="B4" s="347"/>
      <c r="C4" s="347"/>
      <c r="D4" s="347"/>
      <c r="E4" s="347"/>
      <c r="F4" s="348"/>
      <c r="M4" s="111"/>
    </row>
    <row r="5" spans="1:13" ht="25.5" x14ac:dyDescent="0.25">
      <c r="A5" s="145" t="s">
        <v>426</v>
      </c>
      <c r="B5" s="145" t="s">
        <v>80</v>
      </c>
      <c r="C5" s="145" t="s">
        <v>427</v>
      </c>
      <c r="D5" s="145" t="s">
        <v>428</v>
      </c>
      <c r="E5" s="145" t="s">
        <v>429</v>
      </c>
      <c r="F5" s="146" t="s">
        <v>430</v>
      </c>
      <c r="M5" s="73"/>
    </row>
    <row r="6" spans="1:13" x14ac:dyDescent="0.25">
      <c r="A6" s="144">
        <v>3360033</v>
      </c>
      <c r="B6" s="144" t="s">
        <v>566</v>
      </c>
      <c r="C6" s="144">
        <v>0</v>
      </c>
      <c r="D6" s="144">
        <v>0</v>
      </c>
      <c r="E6" s="144">
        <v>0</v>
      </c>
      <c r="F6" s="144">
        <v>0</v>
      </c>
      <c r="M6" s="73"/>
    </row>
    <row r="7" spans="1:13" x14ac:dyDescent="0.25">
      <c r="A7" s="144"/>
      <c r="B7" s="144"/>
      <c r="C7" s="144"/>
      <c r="D7" s="144"/>
      <c r="E7" s="144"/>
      <c r="F7" s="144"/>
      <c r="M7" s="73"/>
    </row>
    <row r="8" spans="1:13" x14ac:dyDescent="0.25">
      <c r="A8" s="144"/>
      <c r="B8" s="144"/>
      <c r="C8" s="144"/>
      <c r="D8" s="144"/>
      <c r="E8" s="144"/>
      <c r="F8" s="144"/>
      <c r="M8" s="73"/>
    </row>
    <row r="9" spans="1:13" x14ac:dyDescent="0.25">
      <c r="A9" s="144"/>
      <c r="B9" s="144"/>
      <c r="C9" s="144"/>
      <c r="D9" s="144"/>
      <c r="E9" s="144"/>
      <c r="F9" s="144"/>
      <c r="M9" s="73"/>
    </row>
    <row r="10" spans="1:13" x14ac:dyDescent="0.25">
      <c r="A10" s="144"/>
      <c r="B10" s="144"/>
      <c r="C10" s="144"/>
      <c r="D10" s="144"/>
      <c r="E10" s="144"/>
      <c r="F10" s="144"/>
      <c r="G10" s="73"/>
      <c r="H10" s="73"/>
      <c r="I10" s="73"/>
      <c r="J10" s="73"/>
      <c r="K10" s="73"/>
      <c r="L10" s="73"/>
      <c r="M10" s="73"/>
    </row>
    <row r="11" spans="1:13" x14ac:dyDescent="0.25">
      <c r="A11" s="144"/>
      <c r="B11" s="144"/>
      <c r="C11" s="144"/>
      <c r="D11" s="144"/>
      <c r="E11" s="144"/>
      <c r="F11" s="144"/>
      <c r="G11" s="73"/>
      <c r="H11" s="73"/>
      <c r="I11" s="73"/>
      <c r="J11" s="73"/>
      <c r="K11" s="73"/>
      <c r="L11" s="73"/>
      <c r="M11" s="73"/>
    </row>
    <row r="12" spans="1:13" x14ac:dyDescent="0.25">
      <c r="A12" s="144"/>
      <c r="B12" s="144"/>
      <c r="C12" s="144"/>
      <c r="D12" s="144"/>
      <c r="E12" s="144"/>
      <c r="F12" s="144"/>
      <c r="G12" s="73"/>
      <c r="H12" s="73"/>
      <c r="I12" s="73"/>
      <c r="J12" s="73"/>
      <c r="K12" s="73"/>
      <c r="L12" s="73"/>
      <c r="M12" s="73"/>
    </row>
    <row r="13" spans="1:13" x14ac:dyDescent="0.25">
      <c r="A13" s="144"/>
      <c r="B13" s="144"/>
      <c r="C13" s="144"/>
      <c r="D13" s="144"/>
      <c r="E13" s="144"/>
      <c r="F13" s="144"/>
      <c r="G13" s="73"/>
      <c r="H13" s="73"/>
      <c r="I13" s="73"/>
      <c r="J13" s="73"/>
      <c r="K13" s="73"/>
      <c r="L13" s="73"/>
      <c r="M13" s="73"/>
    </row>
    <row r="14" spans="1:13" x14ac:dyDescent="0.25">
      <c r="A14" s="144"/>
      <c r="B14" s="144"/>
      <c r="C14" s="144"/>
      <c r="D14" s="144"/>
      <c r="E14" s="144"/>
      <c r="F14" s="144"/>
      <c r="G14" s="73"/>
      <c r="H14" s="73"/>
      <c r="I14" s="73"/>
      <c r="J14" s="73"/>
      <c r="K14" s="73"/>
      <c r="L14" s="73"/>
      <c r="M14" s="73"/>
    </row>
    <row r="15" spans="1:13" x14ac:dyDescent="0.25">
      <c r="A15" s="144"/>
      <c r="B15" s="144"/>
      <c r="C15" s="144"/>
      <c r="D15" s="144"/>
      <c r="E15" s="144"/>
      <c r="F15" s="144"/>
      <c r="G15" s="73"/>
      <c r="H15" s="73"/>
      <c r="I15" s="73"/>
      <c r="J15" s="73"/>
      <c r="K15" s="73"/>
      <c r="L15" s="73"/>
      <c r="M15" s="73"/>
    </row>
    <row r="16" spans="1:13" x14ac:dyDescent="0.25">
      <c r="A16" s="144"/>
      <c r="B16" s="144"/>
      <c r="C16" s="144"/>
      <c r="D16" s="144"/>
      <c r="E16" s="144"/>
      <c r="F16" s="144"/>
      <c r="G16" s="73"/>
      <c r="H16" s="73"/>
      <c r="I16" s="73"/>
      <c r="J16" s="73"/>
      <c r="K16" s="73"/>
      <c r="L16" s="73"/>
      <c r="M16" s="73"/>
    </row>
    <row r="17" spans="1:13" x14ac:dyDescent="0.25">
      <c r="A17" s="144"/>
      <c r="B17" s="144"/>
      <c r="C17" s="144"/>
      <c r="D17" s="144"/>
      <c r="E17" s="144"/>
      <c r="F17" s="144"/>
      <c r="G17" s="73"/>
      <c r="H17" s="73"/>
      <c r="I17" s="73"/>
      <c r="J17" s="73"/>
      <c r="K17" s="73"/>
      <c r="L17" s="73"/>
      <c r="M17" s="73"/>
    </row>
    <row r="18" spans="1:13" x14ac:dyDescent="0.25">
      <c r="A18" s="144"/>
      <c r="B18" s="144"/>
      <c r="C18" s="144"/>
      <c r="D18" s="144"/>
      <c r="E18" s="144"/>
      <c r="F18" s="144"/>
      <c r="G18" s="73"/>
      <c r="H18" s="73"/>
      <c r="I18" s="73"/>
      <c r="J18" s="73"/>
      <c r="K18" s="73"/>
      <c r="L18" s="73"/>
      <c r="M18" s="73"/>
    </row>
    <row r="19" spans="1:13" x14ac:dyDescent="0.25">
      <c r="A19" s="144"/>
      <c r="B19" s="144"/>
      <c r="C19" s="144"/>
      <c r="D19" s="144"/>
      <c r="E19" s="144"/>
      <c r="F19" s="144"/>
      <c r="G19" s="73"/>
      <c r="H19" s="73"/>
      <c r="I19" s="73"/>
      <c r="J19" s="73"/>
      <c r="K19" s="73"/>
      <c r="L19" s="73"/>
      <c r="M19" s="73"/>
    </row>
    <row r="20" spans="1:13" x14ac:dyDescent="0.25">
      <c r="A20" s="144"/>
      <c r="B20" s="144"/>
      <c r="C20" s="144"/>
      <c r="D20" s="144"/>
      <c r="E20" s="144"/>
      <c r="F20" s="144"/>
      <c r="G20" s="73"/>
      <c r="H20" s="73"/>
      <c r="I20" s="73"/>
      <c r="J20" s="73"/>
      <c r="K20" s="73"/>
      <c r="L20" s="73"/>
      <c r="M20" s="73"/>
    </row>
    <row r="21" spans="1:13" x14ac:dyDescent="0.25">
      <c r="A21" s="144"/>
      <c r="B21" s="144"/>
      <c r="C21" s="144"/>
      <c r="D21" s="144"/>
      <c r="E21" s="144"/>
      <c r="F21" s="144"/>
      <c r="G21" s="73"/>
      <c r="H21" s="73"/>
      <c r="I21" s="73"/>
      <c r="J21" s="73"/>
      <c r="K21" s="73"/>
      <c r="L21" s="73"/>
      <c r="M21" s="73"/>
    </row>
    <row r="22" spans="1:13" x14ac:dyDescent="0.25">
      <c r="A22" s="144"/>
      <c r="B22" s="144"/>
      <c r="C22" s="144"/>
      <c r="D22" s="144"/>
      <c r="E22" s="144"/>
      <c r="F22" s="144"/>
      <c r="G22" s="73"/>
      <c r="H22" s="73"/>
      <c r="I22" s="73"/>
      <c r="J22" s="73"/>
      <c r="K22" s="73"/>
      <c r="L22" s="73"/>
      <c r="M22" s="73"/>
    </row>
    <row r="23" spans="1:13" x14ac:dyDescent="0.25">
      <c r="A23" s="144"/>
      <c r="B23" s="144"/>
      <c r="C23" s="144"/>
      <c r="D23" s="144"/>
      <c r="E23" s="144"/>
      <c r="F23" s="144"/>
      <c r="G23" s="73"/>
      <c r="H23" s="73"/>
      <c r="I23" s="73"/>
      <c r="J23" s="73"/>
      <c r="K23" s="73"/>
      <c r="L23" s="73"/>
      <c r="M23" s="73"/>
    </row>
    <row r="24" spans="1:13" x14ac:dyDescent="0.25">
      <c r="A24" s="144"/>
      <c r="B24" s="144"/>
      <c r="C24" s="144"/>
      <c r="D24" s="144"/>
      <c r="E24" s="144"/>
      <c r="F24" s="144"/>
      <c r="G24" s="73"/>
      <c r="H24" s="73"/>
      <c r="I24" s="73"/>
      <c r="J24" s="73"/>
      <c r="K24" s="73"/>
      <c r="L24" s="73"/>
      <c r="M24" s="73"/>
    </row>
    <row r="25" spans="1:13" x14ac:dyDescent="0.25">
      <c r="A25" s="144"/>
      <c r="B25" s="144"/>
      <c r="C25" s="144"/>
      <c r="D25" s="144"/>
      <c r="E25" s="144"/>
      <c r="F25" s="144"/>
      <c r="G25" s="73"/>
      <c r="H25" s="73"/>
      <c r="I25" s="73"/>
      <c r="J25" s="73"/>
      <c r="K25" s="73"/>
      <c r="L25" s="73"/>
      <c r="M25" s="73"/>
    </row>
    <row r="26" spans="1:13" x14ac:dyDescent="0.25">
      <c r="A26" s="144"/>
      <c r="B26" s="144"/>
      <c r="C26" s="144"/>
      <c r="D26" s="144"/>
      <c r="E26" s="144"/>
      <c r="F26" s="144"/>
      <c r="G26" s="73"/>
      <c r="H26" s="73"/>
      <c r="I26" s="73"/>
      <c r="J26" s="73"/>
      <c r="K26" s="73"/>
      <c r="L26" s="73"/>
      <c r="M26" s="73"/>
    </row>
    <row r="27" spans="1:13" x14ac:dyDescent="0.25">
      <c r="A27" s="144"/>
      <c r="B27" s="144"/>
      <c r="C27" s="144"/>
      <c r="D27" s="144"/>
      <c r="E27" s="144"/>
      <c r="F27" s="144"/>
      <c r="G27" s="73"/>
      <c r="H27" s="73"/>
      <c r="I27" s="73"/>
      <c r="J27" s="73"/>
      <c r="K27" s="73"/>
      <c r="L27" s="73"/>
      <c r="M27" s="73"/>
    </row>
    <row r="28" spans="1:13" x14ac:dyDescent="0.25">
      <c r="A28" s="144"/>
      <c r="B28" s="144"/>
      <c r="C28" s="144"/>
      <c r="D28" s="144"/>
      <c r="E28" s="144"/>
      <c r="F28" s="144"/>
      <c r="G28" s="73"/>
      <c r="H28" s="73"/>
      <c r="I28" s="73"/>
      <c r="J28" s="73"/>
      <c r="K28" s="73"/>
      <c r="L28" s="73"/>
      <c r="M28" s="73"/>
    </row>
    <row r="29" spans="1:13" x14ac:dyDescent="0.25">
      <c r="A29" s="144"/>
      <c r="B29" s="144"/>
      <c r="C29" s="144"/>
      <c r="D29" s="144"/>
      <c r="E29" s="144"/>
      <c r="F29" s="144"/>
      <c r="G29" s="73"/>
      <c r="H29" s="73"/>
      <c r="I29" s="73"/>
      <c r="J29" s="73"/>
      <c r="K29" s="73"/>
      <c r="L29" s="73"/>
      <c r="M29" s="73"/>
    </row>
    <row r="30" spans="1:13" x14ac:dyDescent="0.25">
      <c r="A30" s="144"/>
      <c r="B30" s="144"/>
      <c r="C30" s="144"/>
      <c r="D30" s="144"/>
      <c r="E30" s="144"/>
      <c r="F30" s="144"/>
      <c r="G30" s="73"/>
      <c r="H30" s="73"/>
      <c r="I30" s="73"/>
      <c r="J30" s="73"/>
      <c r="K30" s="73"/>
      <c r="L30" s="73"/>
      <c r="M30" s="73"/>
    </row>
    <row r="31" spans="1:13" x14ac:dyDescent="0.25">
      <c r="A31" s="144"/>
      <c r="B31" s="144"/>
      <c r="C31" s="144"/>
      <c r="D31" s="144"/>
      <c r="E31" s="144"/>
      <c r="F31" s="144"/>
      <c r="G31" s="73"/>
      <c r="H31" s="73"/>
      <c r="I31" s="73"/>
      <c r="J31" s="73"/>
      <c r="K31" s="73"/>
      <c r="L31" s="73"/>
      <c r="M31" s="73"/>
    </row>
    <row r="32" spans="1:13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1:13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1:13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1:13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</row>
    <row r="113" spans="1:13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</row>
    <row r="114" spans="1:13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</row>
    <row r="115" spans="1:13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3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</row>
    <row r="117" spans="1:13" x14ac:dyDescent="0.2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</row>
    <row r="118" spans="1:13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</row>
    <row r="119" spans="1:13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</row>
    <row r="120" spans="1:13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</row>
    <row r="121" spans="1:13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</row>
    <row r="122" spans="1:13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</row>
    <row r="123" spans="1:13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</row>
    <row r="124" spans="1:13" x14ac:dyDescent="0.2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</row>
    <row r="125" spans="1:13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</row>
    <row r="126" spans="1:13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</row>
    <row r="127" spans="1:13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</row>
    <row r="128" spans="1:13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</row>
    <row r="129" spans="1:13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</row>
    <row r="130" spans="1:13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</row>
    <row r="131" spans="1:13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</row>
    <row r="132" spans="1:13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</row>
    <row r="133" spans="1:13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</row>
    <row r="134" spans="1:13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</row>
    <row r="135" spans="1:13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</row>
    <row r="136" spans="1:13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</row>
    <row r="137" spans="1:13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</row>
    <row r="138" spans="1:13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</row>
    <row r="139" spans="1:13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</row>
    <row r="140" spans="1:13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</row>
    <row r="141" spans="1:13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</row>
    <row r="142" spans="1:13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</row>
    <row r="143" spans="1:13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</row>
    <row r="144" spans="1:13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</row>
    <row r="145" spans="1:13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</row>
    <row r="146" spans="1:13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</row>
    <row r="147" spans="1:13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</row>
    <row r="148" spans="1:13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</row>
    <row r="149" spans="1:13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</row>
    <row r="150" spans="1:13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</row>
    <row r="151" spans="1:13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</row>
    <row r="152" spans="1:13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</row>
    <row r="153" spans="1:13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</row>
    <row r="154" spans="1:13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</row>
    <row r="155" spans="1:13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</row>
    <row r="156" spans="1:13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</row>
    <row r="157" spans="1:13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</row>
    <row r="158" spans="1:13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</row>
    <row r="159" spans="1:13" x14ac:dyDescent="0.25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</row>
    <row r="160" spans="1:13" x14ac:dyDescent="0.25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</row>
    <row r="161" spans="1:13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</row>
    <row r="162" spans="1:13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</row>
    <row r="163" spans="1:13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</row>
    <row r="164" spans="1:13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</row>
    <row r="165" spans="1:13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</row>
    <row r="166" spans="1:13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</row>
    <row r="167" spans="1:13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</row>
    <row r="168" spans="1:13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</row>
    <row r="169" spans="1:13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</row>
    <row r="170" spans="1:13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</row>
    <row r="171" spans="1:13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</row>
    <row r="172" spans="1:13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</row>
    <row r="173" spans="1:13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</row>
    <row r="174" spans="1:13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</row>
    <row r="175" spans="1:13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</row>
    <row r="176" spans="1:13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</row>
    <row r="177" spans="1:13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</row>
    <row r="178" spans="1:13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</row>
    <row r="179" spans="1:13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</row>
    <row r="180" spans="1:13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</row>
    <row r="181" spans="1:13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</row>
    <row r="182" spans="1:13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</row>
    <row r="183" spans="1:13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</row>
    <row r="184" spans="1:13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</row>
    <row r="185" spans="1:13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</row>
    <row r="186" spans="1:13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</row>
    <row r="187" spans="1:13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</row>
    <row r="188" spans="1:13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</row>
    <row r="189" spans="1:13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</row>
    <row r="190" spans="1:13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</row>
    <row r="191" spans="1:13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</row>
    <row r="192" spans="1:13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</row>
    <row r="193" spans="1:13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</row>
    <row r="194" spans="1:13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</row>
    <row r="195" spans="1:13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</row>
    <row r="196" spans="1:13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</row>
    <row r="197" spans="1:13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</row>
    <row r="198" spans="1:13" x14ac:dyDescent="0.25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</row>
    <row r="199" spans="1:13" x14ac:dyDescent="0.2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</row>
    <row r="200" spans="1:13" x14ac:dyDescent="0.25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</row>
    <row r="201" spans="1:13" x14ac:dyDescent="0.2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</row>
    <row r="202" spans="1:13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</row>
    <row r="203" spans="1:13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</row>
    <row r="204" spans="1:13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</row>
    <row r="205" spans="1:13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</row>
    <row r="206" spans="1:13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</row>
    <row r="207" spans="1:13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</row>
    <row r="208" spans="1:13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</row>
    <row r="209" spans="1:13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</row>
    <row r="210" spans="1:13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</row>
    <row r="211" spans="1:13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</row>
    <row r="212" spans="1:13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</row>
    <row r="213" spans="1:13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</row>
    <row r="214" spans="1:13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</row>
    <row r="215" spans="1:13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</row>
    <row r="216" spans="1:13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</row>
    <row r="217" spans="1:13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</row>
    <row r="218" spans="1:13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</row>
    <row r="219" spans="1:13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</row>
    <row r="220" spans="1:13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</row>
    <row r="221" spans="1:13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</row>
    <row r="222" spans="1:13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</row>
    <row r="223" spans="1:13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</row>
    <row r="224" spans="1:13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</row>
    <row r="225" spans="1:13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</row>
    <row r="226" spans="1:13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</row>
    <row r="227" spans="1:13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</row>
    <row r="228" spans="1:13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</row>
    <row r="229" spans="1:13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</row>
    <row r="230" spans="1:13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</row>
    <row r="231" spans="1:13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</row>
    <row r="232" spans="1:13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</row>
    <row r="233" spans="1:13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</row>
    <row r="234" spans="1:13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</row>
    <row r="235" spans="1:13" x14ac:dyDescent="0.2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</row>
    <row r="236" spans="1:13" x14ac:dyDescent="0.2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</row>
    <row r="237" spans="1:13" x14ac:dyDescent="0.25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</row>
    <row r="238" spans="1:13" x14ac:dyDescent="0.25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</row>
    <row r="239" spans="1:13" x14ac:dyDescent="0.25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</row>
    <row r="240" spans="1:13" x14ac:dyDescent="0.25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</row>
    <row r="241" spans="1:13" x14ac:dyDescent="0.25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</row>
    <row r="242" spans="1:13" x14ac:dyDescent="0.25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</row>
    <row r="243" spans="1:13" x14ac:dyDescent="0.25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</row>
    <row r="244" spans="1:13" x14ac:dyDescent="0.25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</row>
    <row r="245" spans="1:13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</row>
    <row r="246" spans="1:13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</row>
    <row r="247" spans="1:13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</row>
    <row r="248" spans="1:13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</row>
    <row r="249" spans="1:13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</row>
    <row r="250" spans="1:13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</row>
    <row r="251" spans="1:13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</row>
    <row r="252" spans="1:13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</row>
    <row r="253" spans="1:13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</row>
    <row r="254" spans="1:13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</row>
    <row r="255" spans="1:13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</row>
    <row r="256" spans="1:13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</row>
    <row r="257" spans="1:13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</row>
    <row r="258" spans="1:13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</row>
    <row r="259" spans="1:13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</row>
    <row r="260" spans="1:13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</row>
    <row r="261" spans="1:13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</row>
    <row r="262" spans="1:13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</row>
    <row r="263" spans="1:13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</row>
    <row r="264" spans="1:13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</row>
    <row r="265" spans="1:13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</row>
    <row r="266" spans="1:13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</row>
    <row r="267" spans="1:13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</row>
    <row r="268" spans="1:13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</row>
    <row r="269" spans="1:13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</row>
    <row r="270" spans="1:13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</row>
    <row r="271" spans="1:13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</row>
    <row r="272" spans="1:13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</row>
    <row r="273" spans="1:13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</row>
    <row r="274" spans="1:13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</row>
    <row r="275" spans="1:13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</row>
    <row r="276" spans="1:13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</row>
    <row r="277" spans="1:13" x14ac:dyDescent="0.2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</row>
    <row r="278" spans="1:13" x14ac:dyDescent="0.2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</row>
    <row r="279" spans="1:13" x14ac:dyDescent="0.2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</row>
    <row r="280" spans="1:13" x14ac:dyDescent="0.2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</row>
    <row r="281" spans="1:13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</row>
    <row r="282" spans="1:13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</row>
    <row r="283" spans="1:13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</row>
    <row r="284" spans="1:13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</row>
    <row r="285" spans="1:13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</row>
    <row r="286" spans="1:13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</row>
    <row r="287" spans="1:13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</row>
    <row r="288" spans="1:13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</row>
    <row r="289" spans="1:13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</row>
    <row r="290" spans="1:13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</row>
    <row r="291" spans="1:13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</row>
    <row r="292" spans="1:13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</row>
    <row r="293" spans="1:13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</row>
    <row r="294" spans="1:13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</row>
    <row r="295" spans="1:13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</row>
    <row r="296" spans="1:13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</row>
    <row r="297" spans="1:13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</row>
    <row r="298" spans="1:13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</row>
    <row r="299" spans="1:13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</row>
    <row r="300" spans="1:13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</row>
    <row r="301" spans="1:13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</row>
    <row r="302" spans="1:13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</row>
    <row r="303" spans="1:13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</row>
    <row r="304" spans="1:13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</row>
    <row r="305" spans="1:13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</row>
    <row r="306" spans="1:13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</row>
    <row r="307" spans="1:13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</row>
    <row r="308" spans="1:13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</row>
    <row r="309" spans="1:13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</row>
    <row r="310" spans="1:13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</row>
    <row r="311" spans="1:13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</row>
    <row r="312" spans="1:13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</row>
    <row r="313" spans="1:13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</row>
    <row r="314" spans="1:13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</row>
    <row r="315" spans="1:13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</row>
    <row r="316" spans="1:13" x14ac:dyDescent="0.2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</row>
    <row r="317" spans="1:13" x14ac:dyDescent="0.2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</row>
    <row r="318" spans="1:13" x14ac:dyDescent="0.2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</row>
    <row r="319" spans="1:13" x14ac:dyDescent="0.2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</row>
    <row r="320" spans="1:13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</row>
    <row r="321" spans="1:13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</row>
    <row r="322" spans="1:13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</row>
    <row r="323" spans="1:13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</row>
    <row r="324" spans="1:13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</row>
    <row r="325" spans="1:13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</row>
    <row r="326" spans="1:13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</row>
    <row r="327" spans="1:13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</row>
    <row r="328" spans="1:13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</row>
    <row r="329" spans="1:13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</row>
    <row r="330" spans="1:13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</row>
    <row r="331" spans="1:13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</row>
    <row r="332" spans="1:13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</row>
    <row r="333" spans="1:13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</row>
    <row r="334" spans="1:13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</row>
    <row r="335" spans="1:13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</row>
    <row r="336" spans="1:13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</row>
    <row r="337" spans="1:13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</row>
    <row r="338" spans="1:13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</row>
    <row r="339" spans="1:13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</row>
    <row r="340" spans="1:13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</row>
    <row r="341" spans="1:13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</row>
    <row r="342" spans="1:13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</row>
    <row r="343" spans="1:13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</row>
    <row r="344" spans="1:13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</row>
    <row r="345" spans="1:13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</row>
    <row r="346" spans="1:13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</row>
    <row r="347" spans="1:13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</row>
    <row r="348" spans="1:13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</row>
    <row r="349" spans="1:13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</row>
    <row r="350" spans="1:13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</row>
    <row r="351" spans="1:13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</row>
    <row r="352" spans="1:13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</row>
    <row r="353" spans="1:13" x14ac:dyDescent="0.2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</row>
    <row r="354" spans="1:13" x14ac:dyDescent="0.2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</row>
    <row r="355" spans="1:13" x14ac:dyDescent="0.2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</row>
    <row r="356" spans="1:13" x14ac:dyDescent="0.2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</row>
    <row r="357" spans="1:13" x14ac:dyDescent="0.2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</row>
    <row r="358" spans="1:13" x14ac:dyDescent="0.2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</row>
    <row r="359" spans="1:13" x14ac:dyDescent="0.2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</row>
    <row r="360" spans="1:13" x14ac:dyDescent="0.2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</row>
    <row r="361" spans="1:13" x14ac:dyDescent="0.2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</row>
    <row r="362" spans="1:13" x14ac:dyDescent="0.2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</row>
    <row r="363" spans="1:13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</row>
    <row r="364" spans="1:13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</row>
    <row r="365" spans="1:13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</row>
    <row r="366" spans="1:13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</row>
    <row r="367" spans="1:13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</row>
    <row r="368" spans="1:13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</row>
    <row r="369" spans="1:13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</row>
    <row r="370" spans="1:13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</row>
    <row r="371" spans="1:13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</row>
    <row r="372" spans="1:13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</row>
    <row r="373" spans="1:13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</row>
    <row r="374" spans="1:13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</row>
    <row r="375" spans="1:13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</row>
    <row r="376" spans="1:13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</row>
    <row r="377" spans="1:13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</row>
    <row r="378" spans="1:13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</row>
    <row r="379" spans="1:13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</row>
    <row r="380" spans="1:13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</row>
    <row r="381" spans="1:13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</row>
    <row r="382" spans="1:13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</row>
    <row r="383" spans="1:13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</row>
    <row r="384" spans="1:13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</row>
    <row r="385" spans="1:13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</row>
    <row r="386" spans="1:13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</row>
    <row r="387" spans="1:13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</row>
    <row r="388" spans="1:13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</row>
    <row r="389" spans="1:13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</row>
    <row r="390" spans="1:13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</row>
    <row r="391" spans="1:13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</row>
    <row r="392" spans="1:13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</row>
    <row r="393" spans="1:13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</row>
    <row r="394" spans="1:13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</row>
    <row r="395" spans="1:13" x14ac:dyDescent="0.2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</row>
    <row r="396" spans="1:13" x14ac:dyDescent="0.25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</row>
    <row r="397" spans="1:13" x14ac:dyDescent="0.25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</row>
    <row r="398" spans="1:13" x14ac:dyDescent="0.25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</row>
    <row r="399" spans="1:13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</row>
    <row r="400" spans="1:13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</row>
    <row r="401" spans="1:13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</row>
    <row r="402" spans="1:13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</row>
    <row r="403" spans="1:13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</row>
    <row r="404" spans="1:13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</row>
    <row r="405" spans="1:13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</row>
    <row r="406" spans="1:13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</row>
    <row r="407" spans="1:13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</row>
    <row r="408" spans="1:13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</row>
    <row r="409" spans="1:13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</row>
    <row r="410" spans="1:13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</row>
    <row r="411" spans="1:13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</row>
    <row r="412" spans="1:13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</row>
    <row r="413" spans="1:13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</row>
    <row r="414" spans="1:13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</row>
    <row r="415" spans="1:13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</row>
    <row r="416" spans="1:13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</row>
    <row r="417" spans="1:13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</row>
    <row r="418" spans="1:13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</row>
    <row r="419" spans="1:13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</row>
    <row r="420" spans="1:13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</row>
    <row r="421" spans="1:13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</row>
    <row r="422" spans="1:13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</row>
    <row r="423" spans="1:13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</row>
    <row r="424" spans="1:13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</row>
    <row r="425" spans="1:13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</row>
    <row r="426" spans="1:13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</row>
    <row r="427" spans="1:13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</row>
    <row r="428" spans="1:13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</row>
    <row r="429" spans="1:13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</row>
    <row r="430" spans="1:13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</row>
    <row r="431" spans="1:13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</row>
    <row r="432" spans="1:13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</row>
    <row r="433" spans="1:13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</row>
    <row r="434" spans="1:13" x14ac:dyDescent="0.25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</row>
    <row r="435" spans="1:13" x14ac:dyDescent="0.2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</row>
    <row r="436" spans="1:13" x14ac:dyDescent="0.25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</row>
    <row r="437" spans="1:13" x14ac:dyDescent="0.25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</row>
    <row r="438" spans="1:13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</row>
    <row r="439" spans="1:13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</row>
    <row r="440" spans="1:13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</row>
    <row r="441" spans="1:13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</row>
    <row r="442" spans="1:13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</row>
    <row r="443" spans="1:13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</row>
    <row r="444" spans="1:13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</row>
    <row r="445" spans="1:13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</row>
    <row r="446" spans="1:13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</row>
    <row r="447" spans="1:13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</row>
    <row r="448" spans="1:13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</row>
    <row r="449" spans="1:13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</row>
    <row r="450" spans="1:13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</row>
    <row r="451" spans="1:13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</row>
    <row r="452" spans="1:13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</row>
    <row r="453" spans="1:13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</row>
    <row r="454" spans="1:13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</row>
    <row r="455" spans="1:13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</row>
    <row r="456" spans="1:13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</row>
    <row r="457" spans="1:13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</row>
    <row r="458" spans="1:13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</row>
    <row r="459" spans="1:13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</row>
    <row r="460" spans="1:13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</row>
    <row r="461" spans="1:13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</row>
    <row r="462" spans="1:13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</row>
    <row r="463" spans="1:13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</row>
    <row r="464" spans="1:13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</row>
    <row r="465" spans="1:13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</row>
    <row r="466" spans="1:13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</row>
    <row r="467" spans="1:13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</row>
    <row r="468" spans="1:13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</row>
    <row r="469" spans="1:13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</row>
    <row r="470" spans="1:13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</row>
    <row r="471" spans="1:13" x14ac:dyDescent="0.25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</row>
    <row r="472" spans="1:13" x14ac:dyDescent="0.25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</row>
    <row r="473" spans="1:13" x14ac:dyDescent="0.25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</row>
    <row r="474" spans="1:13" x14ac:dyDescent="0.2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</row>
    <row r="475" spans="1:13" x14ac:dyDescent="0.2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</row>
    <row r="476" spans="1:13" x14ac:dyDescent="0.25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</row>
    <row r="477" spans="1:13" x14ac:dyDescent="0.2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</row>
    <row r="478" spans="1:13" x14ac:dyDescent="0.2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</row>
    <row r="479" spans="1:13" x14ac:dyDescent="0.2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</row>
    <row r="480" spans="1:13" x14ac:dyDescent="0.2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</row>
    <row r="481" spans="1:13" x14ac:dyDescent="0.25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</row>
    <row r="482" spans="1:13" x14ac:dyDescent="0.2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</row>
    <row r="483" spans="1:13" x14ac:dyDescent="0.2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</row>
    <row r="484" spans="1:13" x14ac:dyDescent="0.2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</row>
    <row r="485" spans="1:13" x14ac:dyDescent="0.2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</row>
    <row r="486" spans="1:13" x14ac:dyDescent="0.2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</row>
    <row r="487" spans="1:13" x14ac:dyDescent="0.2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</row>
    <row r="488" spans="1:13" x14ac:dyDescent="0.25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</row>
    <row r="489" spans="1:13" x14ac:dyDescent="0.25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</row>
    <row r="490" spans="1:13" x14ac:dyDescent="0.25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</row>
    <row r="491" spans="1:13" x14ac:dyDescent="0.25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</row>
    <row r="492" spans="1:13" x14ac:dyDescent="0.25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</row>
    <row r="493" spans="1:13" x14ac:dyDescent="0.25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</row>
    <row r="494" spans="1:13" x14ac:dyDescent="0.25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</row>
    <row r="495" spans="1:13" x14ac:dyDescent="0.2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</row>
  </sheetData>
  <mergeCells count="2">
    <mergeCell ref="A4:F4"/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workbookViewId="0">
      <selection activeCell="G5" sqref="G5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280" t="s">
        <v>536</v>
      </c>
      <c r="B1" s="280"/>
      <c r="C1" s="280"/>
      <c r="D1" s="280"/>
      <c r="E1" s="280"/>
      <c r="F1" s="280"/>
    </row>
    <row r="2" spans="1:6" ht="15.75" customHeight="1" x14ac:dyDescent="0.25"/>
    <row r="3" spans="1:6" s="194" customFormat="1" ht="38.25" customHeight="1" x14ac:dyDescent="0.25">
      <c r="A3" s="350" t="s">
        <v>535</v>
      </c>
      <c r="B3" s="350"/>
      <c r="C3" s="350"/>
      <c r="D3" s="350"/>
      <c r="E3" s="350"/>
      <c r="F3" s="350"/>
    </row>
    <row r="4" spans="1:6" ht="51" x14ac:dyDescent="0.25">
      <c r="A4" s="145" t="s">
        <v>426</v>
      </c>
      <c r="B4" s="145" t="s">
        <v>80</v>
      </c>
      <c r="C4" s="145" t="s">
        <v>427</v>
      </c>
      <c r="D4" s="145" t="s">
        <v>428</v>
      </c>
      <c r="E4" s="145" t="s">
        <v>429</v>
      </c>
      <c r="F4" s="146" t="s">
        <v>430</v>
      </c>
    </row>
    <row r="5" spans="1:6" x14ac:dyDescent="0.25">
      <c r="A5" s="195">
        <v>3360033</v>
      </c>
      <c r="B5" s="195" t="s">
        <v>595</v>
      </c>
      <c r="C5" s="196">
        <v>0</v>
      </c>
      <c r="D5" s="196">
        <v>0</v>
      </c>
      <c r="E5" s="196">
        <v>0</v>
      </c>
      <c r="F5" s="197">
        <v>0</v>
      </c>
    </row>
    <row r="6" spans="1:6" x14ac:dyDescent="0.25">
      <c r="A6" s="198"/>
      <c r="B6" s="198"/>
      <c r="C6" s="199"/>
      <c r="D6" s="199"/>
      <c r="E6" s="199"/>
      <c r="F6" s="200"/>
    </row>
    <row r="7" spans="1:6" x14ac:dyDescent="0.25">
      <c r="A7" s="198"/>
      <c r="B7" s="198"/>
      <c r="C7" s="199"/>
      <c r="D7" s="199"/>
      <c r="E7" s="199"/>
      <c r="F7" s="200"/>
    </row>
    <row r="8" spans="1:6" x14ac:dyDescent="0.25">
      <c r="A8" s="198"/>
      <c r="B8" s="198"/>
      <c r="C8" s="199"/>
      <c r="D8" s="199"/>
      <c r="E8" s="199"/>
      <c r="F8" s="200"/>
    </row>
    <row r="9" spans="1:6" x14ac:dyDescent="0.25">
      <c r="A9" s="198"/>
      <c r="B9" s="198"/>
      <c r="C9" s="199"/>
      <c r="D9" s="199"/>
      <c r="E9" s="199"/>
      <c r="F9" s="200"/>
    </row>
    <row r="10" spans="1:6" x14ac:dyDescent="0.25">
      <c r="A10" s="198"/>
      <c r="B10" s="198"/>
      <c r="C10" s="199"/>
      <c r="D10" s="199"/>
      <c r="E10" s="199"/>
      <c r="F10" s="200"/>
    </row>
    <row r="11" spans="1:6" x14ac:dyDescent="0.25">
      <c r="A11" s="198"/>
      <c r="B11" s="198"/>
      <c r="C11" s="199"/>
      <c r="D11" s="199"/>
      <c r="E11" s="199"/>
      <c r="F11" s="200"/>
    </row>
    <row r="12" spans="1:6" x14ac:dyDescent="0.25">
      <c r="A12" s="201"/>
      <c r="B12" s="201"/>
      <c r="C12" s="199"/>
      <c r="D12" s="199"/>
      <c r="E12" s="199"/>
      <c r="F12" s="200"/>
    </row>
    <row r="13" spans="1:6" x14ac:dyDescent="0.25">
      <c r="A13" s="201"/>
      <c r="B13" s="201"/>
      <c r="C13" s="199"/>
      <c r="D13" s="199"/>
      <c r="E13" s="199"/>
      <c r="F13" s="200"/>
    </row>
    <row r="14" spans="1:6" x14ac:dyDescent="0.25">
      <c r="A14" s="201"/>
      <c r="B14" s="201"/>
      <c r="C14" s="199"/>
      <c r="D14" s="199"/>
      <c r="E14" s="199"/>
      <c r="F14" s="200"/>
    </row>
    <row r="15" spans="1:6" x14ac:dyDescent="0.25">
      <c r="A15" s="201"/>
      <c r="B15" s="201"/>
      <c r="C15" s="202"/>
      <c r="D15" s="201"/>
      <c r="E15" s="201"/>
      <c r="F15" s="200"/>
    </row>
    <row r="16" spans="1:6" x14ac:dyDescent="0.25">
      <c r="A16" s="201"/>
      <c r="B16" s="201"/>
      <c r="C16" s="202"/>
      <c r="D16" s="201"/>
      <c r="E16" s="201"/>
      <c r="F16" s="200"/>
    </row>
    <row r="17" spans="1:6" x14ac:dyDescent="0.25">
      <c r="A17" s="201"/>
      <c r="B17" s="201"/>
      <c r="C17" s="202"/>
      <c r="D17" s="201"/>
      <c r="E17" s="201"/>
      <c r="F17" s="200"/>
    </row>
    <row r="18" spans="1:6" x14ac:dyDescent="0.25">
      <c r="A18" s="201"/>
      <c r="B18" s="201"/>
      <c r="C18" s="202"/>
      <c r="D18" s="201"/>
      <c r="E18" s="201"/>
      <c r="F18" s="200"/>
    </row>
    <row r="19" spans="1:6" x14ac:dyDescent="0.25">
      <c r="A19" s="201"/>
      <c r="B19" s="201"/>
      <c r="C19" s="202"/>
      <c r="D19" s="201"/>
      <c r="E19" s="201"/>
      <c r="F19" s="200"/>
    </row>
    <row r="20" spans="1:6" x14ac:dyDescent="0.25">
      <c r="A20" s="201"/>
      <c r="B20" s="201"/>
      <c r="C20" s="202"/>
      <c r="D20" s="201"/>
      <c r="E20" s="201"/>
      <c r="F20" s="200"/>
    </row>
    <row r="21" spans="1:6" x14ac:dyDescent="0.25">
      <c r="A21" s="201"/>
      <c r="B21" s="201"/>
      <c r="C21" s="202"/>
      <c r="D21" s="201"/>
      <c r="E21" s="201"/>
      <c r="F21" s="200"/>
    </row>
    <row r="22" spans="1:6" x14ac:dyDescent="0.25">
      <c r="A22" s="201"/>
      <c r="B22" s="201"/>
      <c r="C22" s="202"/>
      <c r="D22" s="201"/>
      <c r="E22" s="201"/>
      <c r="F22" s="200"/>
    </row>
    <row r="23" spans="1:6" x14ac:dyDescent="0.25">
      <c r="A23" s="201"/>
      <c r="B23" s="201"/>
      <c r="C23" s="202"/>
      <c r="D23" s="201"/>
      <c r="E23" s="201"/>
      <c r="F23" s="200"/>
    </row>
    <row r="24" spans="1:6" x14ac:dyDescent="0.25">
      <c r="A24" s="201"/>
      <c r="B24" s="201"/>
      <c r="C24" s="202"/>
      <c r="D24" s="201"/>
      <c r="E24" s="201"/>
      <c r="F24" s="200"/>
    </row>
    <row r="25" spans="1:6" x14ac:dyDescent="0.25">
      <c r="A25" s="201"/>
      <c r="B25" s="201"/>
      <c r="C25" s="202"/>
      <c r="D25" s="201"/>
      <c r="E25" s="201"/>
      <c r="F25" s="200"/>
    </row>
    <row r="26" spans="1:6" x14ac:dyDescent="0.25">
      <c r="A26" s="201"/>
      <c r="B26" s="201"/>
      <c r="C26" s="202"/>
      <c r="D26" s="201"/>
      <c r="E26" s="201"/>
      <c r="F26" s="200"/>
    </row>
    <row r="27" spans="1:6" x14ac:dyDescent="0.25">
      <c r="A27" s="201"/>
      <c r="B27" s="201"/>
      <c r="C27" s="202"/>
      <c r="D27" s="201"/>
      <c r="E27" s="201"/>
      <c r="F27" s="200"/>
    </row>
    <row r="28" spans="1:6" x14ac:dyDescent="0.25">
      <c r="A28" s="201"/>
      <c r="B28" s="201"/>
      <c r="C28" s="202"/>
      <c r="D28" s="201"/>
      <c r="E28" s="201"/>
      <c r="F28" s="200"/>
    </row>
    <row r="29" spans="1:6" x14ac:dyDescent="0.25">
      <c r="A29" s="201"/>
      <c r="B29" s="201"/>
      <c r="C29" s="202"/>
      <c r="D29" s="201"/>
      <c r="E29" s="201"/>
      <c r="F29" s="200"/>
    </row>
    <row r="30" spans="1:6" x14ac:dyDescent="0.25">
      <c r="A30" s="201"/>
      <c r="B30" s="201"/>
      <c r="C30" s="202"/>
      <c r="D30" s="201"/>
      <c r="E30" s="201"/>
      <c r="F30" s="200"/>
    </row>
    <row r="31" spans="1:6" x14ac:dyDescent="0.25">
      <c r="A31" s="201"/>
      <c r="B31" s="201"/>
      <c r="C31" s="202"/>
      <c r="D31" s="201"/>
      <c r="E31" s="201"/>
      <c r="F31" s="200"/>
    </row>
    <row r="32" spans="1:6" x14ac:dyDescent="0.25">
      <c r="A32" s="201"/>
      <c r="B32" s="201"/>
      <c r="C32" s="202"/>
      <c r="D32" s="201"/>
      <c r="E32" s="201"/>
      <c r="F32" s="200"/>
    </row>
    <row r="33" spans="1:8" x14ac:dyDescent="0.25">
      <c r="A33" s="201"/>
      <c r="B33" s="201"/>
      <c r="C33" s="202"/>
      <c r="D33" s="201"/>
      <c r="E33" s="201"/>
      <c r="F33" s="200"/>
    </row>
    <row r="34" spans="1:8" x14ac:dyDescent="0.25">
      <c r="A34" s="201"/>
      <c r="B34" s="201"/>
      <c r="C34" s="202"/>
      <c r="D34" s="201"/>
      <c r="E34" s="201"/>
      <c r="F34" s="200"/>
    </row>
    <row r="35" spans="1:8" x14ac:dyDescent="0.25">
      <c r="A35" s="201"/>
      <c r="B35" s="201"/>
      <c r="C35" s="202"/>
      <c r="D35" s="201"/>
      <c r="E35" s="201"/>
      <c r="F35" s="200"/>
    </row>
    <row r="36" spans="1:8" x14ac:dyDescent="0.25">
      <c r="A36" s="201"/>
      <c r="B36" s="201"/>
      <c r="C36" s="202"/>
      <c r="D36" s="201"/>
      <c r="E36" s="201"/>
      <c r="F36" s="200"/>
    </row>
    <row r="37" spans="1:8" x14ac:dyDescent="0.25">
      <c r="A37" s="201"/>
      <c r="B37" s="201"/>
      <c r="C37" s="202"/>
      <c r="D37" s="201"/>
      <c r="E37" s="201"/>
      <c r="F37" s="200"/>
    </row>
    <row r="38" spans="1:8" x14ac:dyDescent="0.25">
      <c r="A38" s="203"/>
      <c r="B38" s="203"/>
      <c r="C38" s="204"/>
      <c r="D38" s="203"/>
      <c r="E38" s="203"/>
      <c r="F38" s="205"/>
    </row>
    <row r="39" spans="1:8" x14ac:dyDescent="0.25">
      <c r="A39" s="206" t="s">
        <v>338</v>
      </c>
      <c r="B39" s="206"/>
      <c r="C39" s="207"/>
      <c r="D39" s="208"/>
      <c r="E39" s="208"/>
      <c r="F39" s="209">
        <f t="shared" ref="F39" si="0">SUM(F5:F38)</f>
        <v>0</v>
      </c>
    </row>
    <row r="40" spans="1:8" x14ac:dyDescent="0.25">
      <c r="A40" s="113"/>
      <c r="B40" s="143"/>
      <c r="D40" s="114"/>
      <c r="E40" s="114"/>
      <c r="F40" s="114"/>
    </row>
    <row r="41" spans="1:8" x14ac:dyDescent="0.25">
      <c r="A41" s="112"/>
      <c r="B41" s="112"/>
    </row>
    <row r="42" spans="1:8" x14ac:dyDescent="0.25">
      <c r="A42" s="115"/>
      <c r="B42" s="115"/>
    </row>
    <row r="43" spans="1:8" x14ac:dyDescent="0.25">
      <c r="A43" s="115"/>
      <c r="B43" s="115"/>
    </row>
    <row r="44" spans="1:8" x14ac:dyDescent="0.25">
      <c r="A44" s="115"/>
      <c r="B44" s="115"/>
    </row>
    <row r="45" spans="1:8" x14ac:dyDescent="0.25">
      <c r="A45" s="349"/>
      <c r="B45" s="349"/>
      <c r="C45" s="349"/>
      <c r="D45" s="349"/>
      <c r="E45" s="349"/>
      <c r="F45" s="349"/>
      <c r="G45" s="349"/>
      <c r="H45" s="117"/>
    </row>
    <row r="46" spans="1:8" x14ac:dyDescent="0.25">
      <c r="A46" s="349"/>
      <c r="B46" s="349"/>
      <c r="C46" s="349"/>
      <c r="D46" s="349"/>
      <c r="E46" s="349"/>
      <c r="F46" s="349"/>
      <c r="G46" s="349"/>
      <c r="H46" s="117"/>
    </row>
    <row r="47" spans="1:8" x14ac:dyDescent="0.25">
      <c r="A47" s="116"/>
      <c r="B47" s="116"/>
      <c r="C47" s="117"/>
      <c r="D47" s="117"/>
      <c r="E47" s="117"/>
      <c r="F47" s="117"/>
      <c r="G47" s="117"/>
      <c r="H47" s="117"/>
    </row>
    <row r="48" spans="1:8" x14ac:dyDescent="0.25">
      <c r="A48" s="115"/>
      <c r="B48" s="115"/>
    </row>
    <row r="49" spans="1:2" x14ac:dyDescent="0.25">
      <c r="A49" s="115"/>
      <c r="B49" s="115"/>
    </row>
    <row r="333" spans="9:9" x14ac:dyDescent="0.25">
      <c r="I333" s="117"/>
    </row>
  </sheetData>
  <mergeCells count="3">
    <mergeCell ref="A45:G46"/>
    <mergeCell ref="A1:F1"/>
    <mergeCell ref="A3:F3"/>
  </mergeCells>
  <conditionalFormatting sqref="F39">
    <cfRule type="cellIs" dxfId="0" priority="7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4" sqref="E4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280" t="s">
        <v>537</v>
      </c>
      <c r="B1" s="280"/>
      <c r="C1" s="280"/>
      <c r="D1" s="280"/>
      <c r="E1" s="280"/>
    </row>
    <row r="3" spans="1:5" ht="55.5" customHeight="1" x14ac:dyDescent="0.25">
      <c r="A3" s="286" t="s">
        <v>339</v>
      </c>
      <c r="B3" s="323"/>
      <c r="C3" s="323"/>
      <c r="D3" s="323"/>
      <c r="E3" s="323"/>
    </row>
    <row r="4" spans="1:5" ht="30" x14ac:dyDescent="0.25">
      <c r="A4" s="43" t="s">
        <v>97</v>
      </c>
      <c r="B4" s="43" t="s">
        <v>550</v>
      </c>
      <c r="C4" s="43" t="s">
        <v>552</v>
      </c>
      <c r="D4" s="43" t="s">
        <v>336</v>
      </c>
      <c r="E4" s="43" t="s">
        <v>335</v>
      </c>
    </row>
    <row r="5" spans="1:5" x14ac:dyDescent="0.25">
      <c r="A5" s="3" t="s">
        <v>48</v>
      </c>
      <c r="B5" s="72">
        <v>0</v>
      </c>
      <c r="C5" s="72">
        <v>0</v>
      </c>
      <c r="D5" s="72">
        <v>0</v>
      </c>
      <c r="E5" s="72">
        <v>0</v>
      </c>
    </row>
    <row r="6" spans="1:5" x14ac:dyDescent="0.25">
      <c r="A6" s="3" t="s">
        <v>53</v>
      </c>
      <c r="B6" s="72">
        <v>0</v>
      </c>
      <c r="C6" s="72">
        <v>0</v>
      </c>
      <c r="D6" s="72">
        <v>0</v>
      </c>
      <c r="E6" s="72">
        <v>0</v>
      </c>
    </row>
    <row r="7" spans="1:5" x14ac:dyDescent="0.25">
      <c r="A7" s="118" t="s">
        <v>29</v>
      </c>
      <c r="B7" s="118">
        <v>0</v>
      </c>
      <c r="C7" s="118">
        <v>0</v>
      </c>
      <c r="D7" s="118">
        <v>0</v>
      </c>
      <c r="E7" s="118">
        <v>0</v>
      </c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6" sqref="G6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280" t="s">
        <v>538</v>
      </c>
      <c r="B1" s="280"/>
      <c r="C1" s="280"/>
      <c r="D1" s="280"/>
      <c r="E1" s="280"/>
      <c r="F1" s="280"/>
    </row>
    <row r="3" spans="1:6" x14ac:dyDescent="0.25">
      <c r="A3" s="323" t="s">
        <v>344</v>
      </c>
      <c r="B3" s="323"/>
      <c r="C3" s="323"/>
      <c r="D3" s="323"/>
      <c r="E3" s="323"/>
      <c r="F3" s="323"/>
    </row>
    <row r="4" spans="1:6" x14ac:dyDescent="0.25">
      <c r="A4" s="302" t="s">
        <v>80</v>
      </c>
      <c r="B4" s="302" t="s">
        <v>341</v>
      </c>
      <c r="C4" s="302" t="s">
        <v>342</v>
      </c>
      <c r="D4" s="300" t="s">
        <v>422</v>
      </c>
      <c r="E4" s="329" t="s">
        <v>101</v>
      </c>
      <c r="F4" s="329"/>
    </row>
    <row r="5" spans="1:6" x14ac:dyDescent="0.25">
      <c r="A5" s="302"/>
      <c r="B5" s="302"/>
      <c r="C5" s="302"/>
      <c r="D5" s="302"/>
      <c r="E5" s="71" t="s">
        <v>343</v>
      </c>
      <c r="F5" s="71" t="s">
        <v>423</v>
      </c>
    </row>
    <row r="6" spans="1:6" x14ac:dyDescent="0.25">
      <c r="A6" s="6" t="s">
        <v>595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6"/>
      <c r="B7" s="6"/>
      <c r="C7" s="6"/>
      <c r="D7" s="6"/>
      <c r="E7" s="6"/>
      <c r="F7" s="6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6"/>
      <c r="B9" s="6"/>
      <c r="C9" s="6"/>
      <c r="D9" s="6"/>
      <c r="E9" s="6"/>
      <c r="F9" s="6"/>
    </row>
    <row r="10" spans="1:6" x14ac:dyDescent="0.25">
      <c r="A10" s="6"/>
      <c r="B10" s="6"/>
      <c r="C10" s="6"/>
      <c r="D10" s="6"/>
      <c r="E10" s="6"/>
      <c r="F10" s="6"/>
    </row>
    <row r="11" spans="1:6" x14ac:dyDescent="0.25">
      <c r="A11" s="6"/>
      <c r="B11" s="6"/>
      <c r="C11" s="6"/>
      <c r="D11" s="6"/>
      <c r="E11" s="6"/>
      <c r="F11" s="6"/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6"/>
  <sheetViews>
    <sheetView workbookViewId="0">
      <selection activeCell="F27" sqref="F27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280" t="s">
        <v>511</v>
      </c>
      <c r="B2" s="280"/>
      <c r="C2" s="280"/>
      <c r="D2" s="280"/>
      <c r="E2" s="280"/>
      <c r="F2" s="280"/>
    </row>
    <row r="4" spans="1:6" ht="29.25" customHeight="1" x14ac:dyDescent="0.25">
      <c r="A4" s="281" t="s">
        <v>410</v>
      </c>
      <c r="B4" s="281"/>
      <c r="C4" s="281"/>
      <c r="D4" s="281"/>
      <c r="E4" s="281"/>
      <c r="F4" s="281"/>
    </row>
    <row r="5" spans="1:6" ht="43.5" customHeight="1" x14ac:dyDescent="0.25">
      <c r="A5" s="5" t="s">
        <v>19</v>
      </c>
      <c r="B5" s="139" t="s">
        <v>554</v>
      </c>
      <c r="C5" s="139" t="s">
        <v>21</v>
      </c>
      <c r="D5" s="139" t="s">
        <v>22</v>
      </c>
      <c r="E5" s="139" t="s">
        <v>23</v>
      </c>
      <c r="F5" s="139" t="s">
        <v>24</v>
      </c>
    </row>
    <row r="6" spans="1:6" ht="17.25" customHeight="1" x14ac:dyDescent="0.25">
      <c r="A6" s="166"/>
      <c r="B6" s="167">
        <v>2022</v>
      </c>
      <c r="C6" s="167">
        <v>2023</v>
      </c>
      <c r="D6" s="167">
        <v>2023</v>
      </c>
      <c r="E6" s="167">
        <v>2023</v>
      </c>
      <c r="F6" s="167"/>
    </row>
    <row r="7" spans="1:6" x14ac:dyDescent="0.25">
      <c r="A7" s="6" t="s">
        <v>25</v>
      </c>
      <c r="B7" s="214">
        <v>5804.07</v>
      </c>
      <c r="C7" s="214">
        <v>5850</v>
      </c>
      <c r="D7" s="214">
        <v>5850</v>
      </c>
      <c r="E7" s="214">
        <v>9999.24</v>
      </c>
      <c r="F7" s="216">
        <v>1.7093</v>
      </c>
    </row>
    <row r="8" spans="1:6" x14ac:dyDescent="0.25">
      <c r="A8" s="6" t="s">
        <v>26</v>
      </c>
      <c r="B8" s="214">
        <v>5170.97</v>
      </c>
      <c r="C8" s="214">
        <v>4500</v>
      </c>
      <c r="D8" s="214">
        <v>4500</v>
      </c>
      <c r="E8" s="214">
        <v>5191.57</v>
      </c>
      <c r="F8" s="216">
        <v>1.1536999999999999</v>
      </c>
    </row>
    <row r="9" spans="1:6" x14ac:dyDescent="0.25">
      <c r="A9" s="6" t="s">
        <v>27</v>
      </c>
      <c r="B9" s="214">
        <v>0</v>
      </c>
      <c r="C9" s="214">
        <v>0</v>
      </c>
      <c r="D9" s="214">
        <v>0</v>
      </c>
      <c r="E9" s="214">
        <v>0</v>
      </c>
      <c r="F9" s="216">
        <v>0</v>
      </c>
    </row>
    <row r="10" spans="1:6" x14ac:dyDescent="0.25">
      <c r="A10" s="6" t="s">
        <v>28</v>
      </c>
      <c r="B10" s="214">
        <v>8.9600000000000009</v>
      </c>
      <c r="C10" s="214">
        <v>0</v>
      </c>
      <c r="D10" s="214">
        <v>0</v>
      </c>
      <c r="E10" s="214">
        <v>1442.43</v>
      </c>
      <c r="F10" s="216">
        <v>0</v>
      </c>
    </row>
    <row r="11" spans="1:6" x14ac:dyDescent="0.25">
      <c r="A11" s="7" t="s">
        <v>29</v>
      </c>
      <c r="B11" s="215">
        <v>10984</v>
      </c>
      <c r="C11" s="215">
        <v>10350</v>
      </c>
      <c r="D11" s="215">
        <v>10350</v>
      </c>
      <c r="E11" s="215">
        <v>16633.240000000002</v>
      </c>
      <c r="F11" s="217">
        <v>1.6071</v>
      </c>
    </row>
    <row r="14" spans="1:6" ht="36" customHeight="1" x14ac:dyDescent="0.25">
      <c r="A14" s="282" t="s">
        <v>411</v>
      </c>
      <c r="B14" s="281"/>
    </row>
    <row r="15" spans="1:6" ht="15.75" thickBot="1" x14ac:dyDescent="0.3">
      <c r="A15" s="152" t="s">
        <v>17</v>
      </c>
      <c r="B15" s="152" t="s">
        <v>136</v>
      </c>
    </row>
    <row r="16" spans="1:6" ht="16.5" thickBot="1" x14ac:dyDescent="0.3">
      <c r="A16" s="154" t="s">
        <v>31</v>
      </c>
      <c r="B16" s="218">
        <v>3174.8</v>
      </c>
    </row>
    <row r="17" spans="1:6" ht="16.5" thickBot="1" x14ac:dyDescent="0.3">
      <c r="A17" s="154" t="s">
        <v>32</v>
      </c>
      <c r="B17" s="219">
        <v>3017.79</v>
      </c>
    </row>
    <row r="18" spans="1:6" ht="16.5" thickBot="1" x14ac:dyDescent="0.3">
      <c r="A18" s="154" t="s">
        <v>33</v>
      </c>
      <c r="B18" s="219">
        <v>4613.6000000000004</v>
      </c>
    </row>
    <row r="19" spans="1:6" ht="16.5" thickBot="1" x14ac:dyDescent="0.3">
      <c r="A19" s="154" t="s">
        <v>34</v>
      </c>
      <c r="B19" s="219">
        <v>5827.05</v>
      </c>
    </row>
    <row r="20" spans="1:6" ht="16.5" thickBot="1" x14ac:dyDescent="0.3">
      <c r="A20" s="152" t="s">
        <v>29</v>
      </c>
      <c r="B20" s="220">
        <v>16633.240000000002</v>
      </c>
    </row>
    <row r="23" spans="1:6" ht="24.75" customHeight="1" x14ac:dyDescent="0.25">
      <c r="A23" s="279" t="s">
        <v>477</v>
      </c>
      <c r="B23" s="279"/>
      <c r="C23" s="279"/>
      <c r="D23" s="279"/>
      <c r="E23" s="279"/>
      <c r="F23" s="279"/>
    </row>
    <row r="24" spans="1:6" x14ac:dyDescent="0.25">
      <c r="A24" s="283"/>
      <c r="B24" s="168" t="s">
        <v>44</v>
      </c>
      <c r="C24" s="168" t="s">
        <v>44</v>
      </c>
      <c r="D24" s="169" t="s">
        <v>45</v>
      </c>
      <c r="E24" s="168" t="s">
        <v>46</v>
      </c>
      <c r="F24" s="168" t="s">
        <v>44</v>
      </c>
    </row>
    <row r="25" spans="1:6" x14ac:dyDescent="0.25">
      <c r="A25" s="283"/>
      <c r="B25" s="170">
        <v>2021</v>
      </c>
      <c r="C25" s="170">
        <v>2022</v>
      </c>
      <c r="D25" s="170">
        <v>2023</v>
      </c>
      <c r="E25" s="170">
        <v>2023</v>
      </c>
      <c r="F25" s="170">
        <v>2023</v>
      </c>
    </row>
    <row r="26" spans="1:6" x14ac:dyDescent="0.25">
      <c r="A26" s="6" t="s">
        <v>478</v>
      </c>
      <c r="B26" s="136">
        <v>6506.05</v>
      </c>
      <c r="C26" s="136">
        <v>5804.07</v>
      </c>
      <c r="D26" s="136">
        <v>5850</v>
      </c>
      <c r="E26" s="136">
        <v>5850</v>
      </c>
      <c r="F26" s="136">
        <v>9999.24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5" sqref="D5"/>
    </sheetView>
  </sheetViews>
  <sheetFormatPr defaultRowHeight="15" x14ac:dyDescent="0.25"/>
  <cols>
    <col min="1" max="1" width="41.28515625" customWidth="1"/>
    <col min="2" max="2" width="13.42578125" customWidth="1"/>
    <col min="3" max="6" width="12.7109375" customWidth="1"/>
  </cols>
  <sheetData>
    <row r="1" spans="1:6" x14ac:dyDescent="0.25">
      <c r="A1" s="280" t="s">
        <v>539</v>
      </c>
      <c r="B1" s="280"/>
      <c r="C1" s="280"/>
      <c r="D1" s="280"/>
      <c r="E1" s="280"/>
      <c r="F1" s="280"/>
    </row>
    <row r="3" spans="1:6" ht="38.25" customHeight="1" x14ac:dyDescent="0.25">
      <c r="A3" s="351" t="s">
        <v>351</v>
      </c>
      <c r="B3" s="351"/>
      <c r="C3" s="351"/>
      <c r="D3" s="351"/>
      <c r="E3" s="351"/>
      <c r="F3" s="351"/>
    </row>
    <row r="4" spans="1:6" ht="25.5" x14ac:dyDescent="0.25">
      <c r="A4" s="44" t="s">
        <v>347</v>
      </c>
      <c r="B4" s="44" t="s">
        <v>348</v>
      </c>
      <c r="C4" s="44" t="s">
        <v>550</v>
      </c>
      <c r="D4" s="44" t="s">
        <v>552</v>
      </c>
      <c r="E4" s="44" t="s">
        <v>336</v>
      </c>
      <c r="F4" s="44" t="s">
        <v>335</v>
      </c>
    </row>
    <row r="5" spans="1:6" x14ac:dyDescent="0.25">
      <c r="A5" s="119" t="s">
        <v>349</v>
      </c>
      <c r="B5" s="119">
        <v>51730</v>
      </c>
      <c r="C5" s="172">
        <v>60</v>
      </c>
      <c r="D5" s="172">
        <v>48.49</v>
      </c>
      <c r="E5" s="172">
        <v>48.49</v>
      </c>
      <c r="F5" s="172">
        <v>48.02</v>
      </c>
    </row>
    <row r="6" spans="1:6" x14ac:dyDescent="0.25">
      <c r="A6" s="119" t="s">
        <v>350</v>
      </c>
      <c r="B6" s="119">
        <v>51731</v>
      </c>
      <c r="C6" s="172">
        <v>0</v>
      </c>
      <c r="D6" s="172">
        <v>0</v>
      </c>
      <c r="E6" s="172">
        <v>0</v>
      </c>
      <c r="F6" s="172">
        <v>0</v>
      </c>
    </row>
    <row r="7" spans="1:6" x14ac:dyDescent="0.25">
      <c r="A7" s="9" t="s">
        <v>29</v>
      </c>
      <c r="B7" s="9">
        <v>5173</v>
      </c>
      <c r="C7" s="173">
        <f>SUM(C5:C6)</f>
        <v>60</v>
      </c>
      <c r="D7" s="173">
        <f t="shared" ref="D7:F7" si="0">SUM(D5:D6)</f>
        <v>48.49</v>
      </c>
      <c r="E7" s="173">
        <f t="shared" si="0"/>
        <v>48.49</v>
      </c>
      <c r="F7" s="173">
        <f t="shared" si="0"/>
        <v>48.02</v>
      </c>
    </row>
    <row r="8" spans="1:6" x14ac:dyDescent="0.25">
      <c r="A8" s="358" t="s">
        <v>424</v>
      </c>
      <c r="B8" s="358"/>
      <c r="C8" s="358"/>
      <c r="D8" s="358"/>
      <c r="E8" s="358"/>
      <c r="F8" s="358"/>
    </row>
    <row r="9" spans="1:6" x14ac:dyDescent="0.25">
      <c r="A9" s="359"/>
      <c r="B9" s="359"/>
      <c r="C9" s="359"/>
      <c r="D9" s="359"/>
      <c r="E9" s="359"/>
      <c r="F9" s="359"/>
    </row>
    <row r="13" spans="1:6" x14ac:dyDescent="0.25">
      <c r="A13" s="323" t="s">
        <v>355</v>
      </c>
      <c r="B13" s="323"/>
      <c r="C13" s="323"/>
      <c r="D13" s="323"/>
    </row>
    <row r="14" spans="1:6" x14ac:dyDescent="0.25">
      <c r="A14" s="120" t="s">
        <v>97</v>
      </c>
      <c r="B14" s="120" t="s">
        <v>596</v>
      </c>
      <c r="C14" s="120" t="s">
        <v>127</v>
      </c>
      <c r="D14" s="120" t="s">
        <v>136</v>
      </c>
    </row>
    <row r="15" spans="1:6" x14ac:dyDescent="0.25">
      <c r="A15" s="121" t="s">
        <v>352</v>
      </c>
      <c r="B15" s="264">
        <v>0</v>
      </c>
      <c r="C15" s="253">
        <v>0</v>
      </c>
      <c r="D15" s="253">
        <v>0</v>
      </c>
    </row>
    <row r="16" spans="1:6" x14ac:dyDescent="0.25">
      <c r="A16" s="121" t="s">
        <v>353</v>
      </c>
      <c r="B16" s="264">
        <v>0</v>
      </c>
      <c r="C16" s="253">
        <v>0</v>
      </c>
      <c r="D16" s="253">
        <v>0</v>
      </c>
    </row>
    <row r="17" spans="1:4" x14ac:dyDescent="0.25">
      <c r="A17" s="122" t="s">
        <v>354</v>
      </c>
      <c r="B17" s="265">
        <v>0</v>
      </c>
      <c r="C17" s="253">
        <v>0</v>
      </c>
      <c r="D17" s="253">
        <v>0</v>
      </c>
    </row>
    <row r="18" spans="1:4" x14ac:dyDescent="0.25">
      <c r="A18" s="352" t="s">
        <v>425</v>
      </c>
      <c r="B18" s="353"/>
      <c r="C18" s="353"/>
      <c r="D18" s="354"/>
    </row>
    <row r="19" spans="1:4" ht="30.75" customHeight="1" x14ac:dyDescent="0.25">
      <c r="A19" s="355"/>
      <c r="B19" s="356"/>
      <c r="C19" s="356"/>
      <c r="D19" s="357"/>
    </row>
  </sheetData>
  <mergeCells count="5">
    <mergeCell ref="A3:F3"/>
    <mergeCell ref="A18:D19"/>
    <mergeCell ref="A8:F9"/>
    <mergeCell ref="A13:D13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F5" sqref="F5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7" width="28.28515625" customWidth="1"/>
  </cols>
  <sheetData>
    <row r="1" spans="1:7" x14ac:dyDescent="0.25">
      <c r="A1" s="280" t="s">
        <v>540</v>
      </c>
      <c r="B1" s="280"/>
      <c r="C1" s="280"/>
      <c r="D1" s="280"/>
      <c r="E1" s="280"/>
      <c r="F1" s="280"/>
      <c r="G1" s="280"/>
    </row>
    <row r="3" spans="1:7" x14ac:dyDescent="0.25">
      <c r="A3" s="323" t="s">
        <v>362</v>
      </c>
      <c r="B3" s="323"/>
      <c r="C3" s="323"/>
      <c r="D3" s="323"/>
      <c r="E3" s="323"/>
      <c r="F3" s="323"/>
    </row>
    <row r="4" spans="1:7" x14ac:dyDescent="0.25">
      <c r="A4" s="123" t="s">
        <v>357</v>
      </c>
      <c r="B4" s="123" t="s">
        <v>358</v>
      </c>
      <c r="C4" s="123" t="s">
        <v>364</v>
      </c>
      <c r="D4" s="123" t="s">
        <v>363</v>
      </c>
      <c r="E4" s="123" t="s">
        <v>354</v>
      </c>
      <c r="F4" s="123" t="s">
        <v>359</v>
      </c>
      <c r="G4" s="123" t="s">
        <v>375</v>
      </c>
    </row>
    <row r="5" spans="1:7" x14ac:dyDescent="0.25">
      <c r="A5" s="130">
        <v>0</v>
      </c>
      <c r="B5" s="90"/>
      <c r="C5" s="131"/>
      <c r="D5" s="132">
        <v>0</v>
      </c>
      <c r="E5" s="132">
        <v>0</v>
      </c>
      <c r="F5" s="133"/>
      <c r="G5" s="133"/>
    </row>
    <row r="6" spans="1:7" x14ac:dyDescent="0.25">
      <c r="A6" s="134"/>
      <c r="B6" s="133"/>
      <c r="C6" s="135"/>
      <c r="D6" s="133"/>
      <c r="E6" s="133"/>
      <c r="F6" s="133"/>
      <c r="G6" s="133"/>
    </row>
    <row r="7" spans="1:7" x14ac:dyDescent="0.25">
      <c r="A7" s="134"/>
      <c r="B7" s="133"/>
      <c r="C7" s="132"/>
      <c r="D7" s="135"/>
      <c r="E7" s="135"/>
      <c r="F7" s="135"/>
      <c r="G7" s="135"/>
    </row>
    <row r="8" spans="1:7" x14ac:dyDescent="0.25">
      <c r="A8" s="134"/>
      <c r="B8" s="133"/>
      <c r="C8" s="132"/>
      <c r="D8" s="135"/>
      <c r="E8" s="135"/>
      <c r="F8" s="135"/>
      <c r="G8" s="135"/>
    </row>
    <row r="11" spans="1:7" x14ac:dyDescent="0.25">
      <c r="A11" s="360" t="s">
        <v>370</v>
      </c>
      <c r="B11" s="360"/>
      <c r="C11" s="360"/>
      <c r="D11" s="360"/>
      <c r="E11" s="360"/>
      <c r="F11" s="360"/>
    </row>
    <row r="12" spans="1:7" x14ac:dyDescent="0.25">
      <c r="A12" s="123" t="s">
        <v>357</v>
      </c>
      <c r="B12" s="123" t="s">
        <v>358</v>
      </c>
      <c r="C12" s="123" t="s">
        <v>364</v>
      </c>
      <c r="D12" s="123" t="s">
        <v>363</v>
      </c>
      <c r="E12" s="123" t="s">
        <v>354</v>
      </c>
      <c r="F12" s="123" t="s">
        <v>359</v>
      </c>
      <c r="G12" s="123" t="s">
        <v>376</v>
      </c>
    </row>
    <row r="13" spans="1:7" ht="51.75" customHeight="1" x14ac:dyDescent="0.25">
      <c r="A13" s="127" t="s">
        <v>367</v>
      </c>
      <c r="B13" s="128" t="s">
        <v>368</v>
      </c>
      <c r="C13" s="129" t="s">
        <v>369</v>
      </c>
      <c r="D13" s="126" t="s">
        <v>365</v>
      </c>
      <c r="E13" s="126" t="s">
        <v>366</v>
      </c>
      <c r="F13" s="124" t="s">
        <v>371</v>
      </c>
      <c r="G13" s="124" t="s">
        <v>377</v>
      </c>
    </row>
    <row r="15" spans="1:7" ht="60" x14ac:dyDescent="0.25">
      <c r="A15" s="124">
        <v>4</v>
      </c>
      <c r="B15" s="124" t="s">
        <v>360</v>
      </c>
      <c r="C15" s="126" t="s">
        <v>372</v>
      </c>
      <c r="D15" s="136">
        <v>200000</v>
      </c>
      <c r="E15" s="136">
        <v>26000</v>
      </c>
      <c r="F15" s="361" t="s">
        <v>374</v>
      </c>
      <c r="G15" s="361"/>
    </row>
    <row r="16" spans="1:7" ht="30" x14ac:dyDescent="0.25">
      <c r="A16" s="124">
        <v>2</v>
      </c>
      <c r="B16" s="124" t="s">
        <v>361</v>
      </c>
      <c r="C16" s="126" t="s">
        <v>373</v>
      </c>
      <c r="D16" s="136">
        <v>50000</v>
      </c>
      <c r="E16" s="136">
        <v>0</v>
      </c>
      <c r="F16" s="362"/>
      <c r="G16" s="362"/>
    </row>
    <row r="17" spans="1:1" x14ac:dyDescent="0.25">
      <c r="A17" s="125"/>
    </row>
    <row r="18" spans="1:1" x14ac:dyDescent="0.25">
      <c r="A18" s="125"/>
    </row>
    <row r="19" spans="1:1" x14ac:dyDescent="0.25">
      <c r="A19" s="125"/>
    </row>
    <row r="20" spans="1:1" x14ac:dyDescent="0.25">
      <c r="A20" s="125"/>
    </row>
    <row r="21" spans="1:1" x14ac:dyDescent="0.25">
      <c r="A21" s="125"/>
    </row>
    <row r="22" spans="1:1" x14ac:dyDescent="0.25">
      <c r="A22" s="125"/>
    </row>
  </sheetData>
  <mergeCells count="5">
    <mergeCell ref="A3:F3"/>
    <mergeCell ref="A11:F11"/>
    <mergeCell ref="F15:F16"/>
    <mergeCell ref="G15:G16"/>
    <mergeCell ref="A1:G1"/>
  </mergeCells>
  <pageMargins left="0.7" right="0.7" top="0.78740157499999996" bottom="0.78740157499999996" header="0.3" footer="0.3"/>
  <pageSetup paperSize="9" scale="7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opLeftCell="B1" workbookViewId="0">
      <selection activeCell="B7" sqref="B7"/>
    </sheetView>
  </sheetViews>
  <sheetFormatPr defaultRowHeight="15" x14ac:dyDescent="0.25"/>
  <cols>
    <col min="1" max="5" width="19.140625" customWidth="1"/>
    <col min="7" max="7" width="19.140625" customWidth="1"/>
  </cols>
  <sheetData>
    <row r="2" spans="1:7" x14ac:dyDescent="0.25">
      <c r="A2" s="280" t="s">
        <v>541</v>
      </c>
      <c r="B2" s="280"/>
      <c r="C2" s="280"/>
      <c r="D2" s="280"/>
      <c r="E2" s="280"/>
      <c r="F2" s="280"/>
      <c r="G2" s="280"/>
    </row>
    <row r="4" spans="1:7" s="142" customFormat="1" x14ac:dyDescent="0.25">
      <c r="A4" s="323" t="s">
        <v>384</v>
      </c>
      <c r="B4" s="323"/>
      <c r="C4" s="323"/>
      <c r="D4" s="323"/>
      <c r="E4" s="323"/>
    </row>
    <row r="5" spans="1:7" x14ac:dyDescent="0.25">
      <c r="A5" s="43" t="s">
        <v>378</v>
      </c>
      <c r="B5" s="43" t="s">
        <v>379</v>
      </c>
      <c r="C5" s="43" t="s">
        <v>380</v>
      </c>
      <c r="D5" s="43" t="s">
        <v>381</v>
      </c>
      <c r="E5" s="43" t="s">
        <v>382</v>
      </c>
    </row>
    <row r="6" spans="1:7" x14ac:dyDescent="0.25">
      <c r="A6" s="72" t="s">
        <v>568</v>
      </c>
      <c r="B6" s="72">
        <v>0</v>
      </c>
      <c r="C6" s="72">
        <v>0</v>
      </c>
      <c r="D6" s="72">
        <v>0</v>
      </c>
      <c r="E6" s="72">
        <v>0</v>
      </c>
    </row>
    <row r="7" spans="1:7" x14ac:dyDescent="0.25">
      <c r="A7" s="137" t="s">
        <v>383</v>
      </c>
    </row>
    <row r="12" spans="1:7" x14ac:dyDescent="0.25">
      <c r="A12" s="323" t="s">
        <v>385</v>
      </c>
      <c r="B12" s="323"/>
      <c r="C12" s="323"/>
      <c r="D12" s="323"/>
      <c r="E12" s="323"/>
    </row>
    <row r="13" spans="1:7" x14ac:dyDescent="0.25">
      <c r="A13" s="261" t="s">
        <v>378</v>
      </c>
      <c r="B13" s="261" t="s">
        <v>379</v>
      </c>
      <c r="C13" s="261" t="s">
        <v>380</v>
      </c>
      <c r="D13" s="261" t="s">
        <v>381</v>
      </c>
      <c r="E13" s="261" t="s">
        <v>382</v>
      </c>
    </row>
    <row r="14" spans="1:7" ht="30" x14ac:dyDescent="0.25">
      <c r="A14" s="266" t="s">
        <v>568</v>
      </c>
      <c r="B14" s="268" t="s">
        <v>601</v>
      </c>
      <c r="C14" s="266" t="s">
        <v>599</v>
      </c>
      <c r="D14" s="268" t="s">
        <v>603</v>
      </c>
      <c r="E14" s="267">
        <v>287.64999999999998</v>
      </c>
    </row>
    <row r="15" spans="1:7" ht="30" x14ac:dyDescent="0.25">
      <c r="A15" s="72" t="s">
        <v>568</v>
      </c>
      <c r="B15" s="72" t="s">
        <v>602</v>
      </c>
      <c r="C15" s="72" t="s">
        <v>597</v>
      </c>
      <c r="D15" s="72" t="s">
        <v>598</v>
      </c>
      <c r="E15" s="213">
        <v>305.52</v>
      </c>
    </row>
  </sheetData>
  <mergeCells count="3">
    <mergeCell ref="A4:E4"/>
    <mergeCell ref="A2:G2"/>
    <mergeCell ref="A12:E12"/>
  </mergeCells>
  <pageMargins left="0.7" right="0.7" top="0.78740157499999996" bottom="0.78740157499999996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E6" sqref="E6"/>
    </sheetView>
  </sheetViews>
  <sheetFormatPr defaultRowHeight="15" x14ac:dyDescent="0.25"/>
  <cols>
    <col min="1" max="2" width="19.42578125" customWidth="1"/>
    <col min="3" max="3" width="32.28515625" customWidth="1"/>
    <col min="4" max="4" width="40.85546875" customWidth="1"/>
    <col min="5" max="5" width="39.85546875" customWidth="1"/>
    <col min="6" max="6" width="32.7109375" customWidth="1"/>
    <col min="7" max="7" width="32" customWidth="1"/>
  </cols>
  <sheetData>
    <row r="1" spans="1:7" x14ac:dyDescent="0.25">
      <c r="A1" s="280" t="s">
        <v>542</v>
      </c>
      <c r="B1" s="280"/>
      <c r="C1" s="280"/>
      <c r="D1" s="280"/>
      <c r="E1" s="280"/>
      <c r="F1" s="280"/>
      <c r="G1" s="280"/>
    </row>
    <row r="3" spans="1:7" x14ac:dyDescent="0.25">
      <c r="A3" s="323" t="s">
        <v>389</v>
      </c>
      <c r="B3" s="323"/>
      <c r="C3" s="323"/>
      <c r="D3" s="323"/>
      <c r="E3" s="323"/>
      <c r="F3" s="323"/>
      <c r="G3" s="323"/>
    </row>
    <row r="4" spans="1:7" ht="30" x14ac:dyDescent="0.25">
      <c r="A4" s="69" t="s">
        <v>80</v>
      </c>
      <c r="B4" s="86" t="s">
        <v>433</v>
      </c>
      <c r="C4" s="68" t="s">
        <v>390</v>
      </c>
      <c r="D4" s="69" t="s">
        <v>335</v>
      </c>
      <c r="E4" s="69" t="s">
        <v>336</v>
      </c>
      <c r="F4" s="68" t="s">
        <v>388</v>
      </c>
      <c r="G4" s="69" t="s">
        <v>387</v>
      </c>
    </row>
    <row r="5" spans="1:7" ht="60" x14ac:dyDescent="0.25">
      <c r="A5" s="272" t="s">
        <v>566</v>
      </c>
      <c r="B5" s="271" t="s">
        <v>604</v>
      </c>
      <c r="C5" s="263">
        <v>5137</v>
      </c>
      <c r="D5" s="273">
        <v>486645.53</v>
      </c>
      <c r="E5" s="273">
        <v>62077.5</v>
      </c>
      <c r="F5" s="275">
        <v>424568.03</v>
      </c>
      <c r="G5" s="270" t="s">
        <v>613</v>
      </c>
    </row>
    <row r="6" spans="1:7" ht="90" x14ac:dyDescent="0.25">
      <c r="A6" s="272" t="s">
        <v>566</v>
      </c>
      <c r="B6" s="271" t="s">
        <v>605</v>
      </c>
      <c r="C6" s="263">
        <v>5154</v>
      </c>
      <c r="D6" s="273">
        <v>551055.68999999994</v>
      </c>
      <c r="E6" s="273">
        <v>473235.24</v>
      </c>
      <c r="F6" s="274">
        <v>77820.45</v>
      </c>
      <c r="G6" s="270" t="s">
        <v>606</v>
      </c>
    </row>
    <row r="7" spans="1:7" ht="105" x14ac:dyDescent="0.25">
      <c r="A7" s="272" t="s">
        <v>566</v>
      </c>
      <c r="B7" s="271" t="s">
        <v>607</v>
      </c>
      <c r="C7" s="263">
        <v>5161</v>
      </c>
      <c r="D7" s="273">
        <v>3032060.7</v>
      </c>
      <c r="E7" s="273">
        <v>2694581.31</v>
      </c>
      <c r="F7" s="274">
        <v>337479.39</v>
      </c>
      <c r="G7" s="270" t="s">
        <v>608</v>
      </c>
    </row>
    <row r="8" spans="1:7" ht="90" x14ac:dyDescent="0.25">
      <c r="A8" s="272" t="s">
        <v>566</v>
      </c>
      <c r="B8" s="271" t="s">
        <v>609</v>
      </c>
      <c r="C8" s="263">
        <v>5171</v>
      </c>
      <c r="D8" s="273">
        <v>713226</v>
      </c>
      <c r="E8" s="273">
        <v>354586.83</v>
      </c>
      <c r="F8" s="274">
        <v>358639.17</v>
      </c>
      <c r="G8" s="270" t="s">
        <v>610</v>
      </c>
    </row>
    <row r="9" spans="1:7" ht="75" x14ac:dyDescent="0.25">
      <c r="A9" s="272" t="s">
        <v>566</v>
      </c>
      <c r="B9" s="271" t="s">
        <v>611</v>
      </c>
      <c r="C9" s="263">
        <v>5192</v>
      </c>
      <c r="D9" s="273">
        <v>13768986.560000001</v>
      </c>
      <c r="E9" s="273">
        <v>8965501.9900000002</v>
      </c>
      <c r="F9" s="274">
        <v>4803484.57</v>
      </c>
      <c r="G9" s="270" t="s">
        <v>612</v>
      </c>
    </row>
    <row r="10" spans="1:7" x14ac:dyDescent="0.25">
      <c r="A10" s="6"/>
      <c r="B10" s="270"/>
      <c r="C10" s="269"/>
      <c r="D10" s="253"/>
      <c r="E10" s="253"/>
      <c r="F10" s="136"/>
      <c r="G10" s="270"/>
    </row>
    <row r="15" spans="1:7" x14ac:dyDescent="0.25">
      <c r="A15" s="338" t="s">
        <v>432</v>
      </c>
      <c r="B15" s="338"/>
      <c r="C15" s="338"/>
      <c r="D15" s="338"/>
      <c r="E15" s="338"/>
      <c r="F15" s="338"/>
    </row>
    <row r="16" spans="1:7" ht="30" x14ac:dyDescent="0.25">
      <c r="A16" s="69" t="s">
        <v>80</v>
      </c>
      <c r="B16" s="86" t="s">
        <v>433</v>
      </c>
      <c r="C16" s="68" t="s">
        <v>390</v>
      </c>
      <c r="D16" s="69" t="s">
        <v>392</v>
      </c>
      <c r="E16" s="69" t="s">
        <v>393</v>
      </c>
      <c r="F16" s="68" t="s">
        <v>388</v>
      </c>
      <c r="G16" s="69" t="s">
        <v>387</v>
      </c>
    </row>
    <row r="17" spans="1:7" s="138" customFormat="1" ht="110.25" customHeight="1" x14ac:dyDescent="0.25">
      <c r="A17" s="47" t="s">
        <v>391</v>
      </c>
      <c r="B17" s="97" t="s">
        <v>435</v>
      </c>
      <c r="C17" s="97" t="s">
        <v>434</v>
      </c>
      <c r="D17" s="97" t="s">
        <v>572</v>
      </c>
      <c r="E17" s="97" t="s">
        <v>573</v>
      </c>
      <c r="F17" s="97" t="s">
        <v>394</v>
      </c>
      <c r="G17" s="97" t="s">
        <v>395</v>
      </c>
    </row>
  </sheetData>
  <mergeCells count="3">
    <mergeCell ref="A15:F15"/>
    <mergeCell ref="A3:G3"/>
    <mergeCell ref="A1:G1"/>
  </mergeCells>
  <phoneticPr fontId="43" type="noConversion"/>
  <pageMargins left="0.17" right="0.19" top="0.78740157499999996" bottom="0.78740157499999996" header="0.3" footer="0.3"/>
  <pageSetup paperSize="9" scale="6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11" sqref="F11"/>
    </sheetView>
  </sheetViews>
  <sheetFormatPr defaultRowHeight="15" x14ac:dyDescent="0.25"/>
  <cols>
    <col min="1" max="6" width="22.140625" customWidth="1"/>
  </cols>
  <sheetData>
    <row r="1" spans="1:6" x14ac:dyDescent="0.25">
      <c r="A1" s="280" t="s">
        <v>543</v>
      </c>
      <c r="B1" s="280"/>
      <c r="C1" s="280"/>
      <c r="D1" s="280"/>
      <c r="E1" s="280"/>
      <c r="F1" s="280"/>
    </row>
    <row r="3" spans="1:6" s="142" customFormat="1" x14ac:dyDescent="0.25">
      <c r="A3" s="323" t="s">
        <v>400</v>
      </c>
      <c r="B3" s="323"/>
      <c r="C3" s="323"/>
      <c r="D3" s="323"/>
      <c r="E3" s="323"/>
    </row>
    <row r="4" spans="1:6" x14ac:dyDescent="0.25">
      <c r="A4" s="43" t="s">
        <v>378</v>
      </c>
      <c r="B4" s="43" t="s">
        <v>545</v>
      </c>
      <c r="C4" s="43" t="s">
        <v>549</v>
      </c>
      <c r="D4" s="43" t="s">
        <v>546</v>
      </c>
      <c r="E4" s="43" t="s">
        <v>548</v>
      </c>
    </row>
    <row r="5" spans="1:6" x14ac:dyDescent="0.25">
      <c r="A5" s="72" t="s">
        <v>568</v>
      </c>
      <c r="B5" s="72">
        <v>0</v>
      </c>
      <c r="C5" s="72">
        <v>0</v>
      </c>
      <c r="D5" s="72">
        <v>0</v>
      </c>
      <c r="E5" s="72">
        <v>0</v>
      </c>
    </row>
    <row r="9" spans="1:6" x14ac:dyDescent="0.25">
      <c r="A9" s="323" t="s">
        <v>401</v>
      </c>
      <c r="B9" s="323"/>
      <c r="C9" s="323"/>
      <c r="D9" s="323"/>
      <c r="E9" s="323"/>
    </row>
    <row r="10" spans="1:6" x14ac:dyDescent="0.25">
      <c r="A10" s="261" t="s">
        <v>378</v>
      </c>
      <c r="B10" s="261" t="s">
        <v>547</v>
      </c>
      <c r="C10" s="261" t="s">
        <v>549</v>
      </c>
      <c r="D10" s="261" t="s">
        <v>546</v>
      </c>
      <c r="E10" s="261" t="s">
        <v>548</v>
      </c>
    </row>
    <row r="11" spans="1:6" x14ac:dyDescent="0.25">
      <c r="A11" s="72" t="s">
        <v>568</v>
      </c>
      <c r="B11" s="72">
        <v>0</v>
      </c>
      <c r="C11" s="72">
        <v>0</v>
      </c>
      <c r="D11" s="72">
        <v>0</v>
      </c>
      <c r="E11" s="72">
        <v>0</v>
      </c>
    </row>
  </sheetData>
  <mergeCells count="3">
    <mergeCell ref="A3:E3"/>
    <mergeCell ref="A1:F1"/>
    <mergeCell ref="A9:E9"/>
  </mergeCells>
  <pageMargins left="0.7" right="0.7" top="0.78740157499999996" bottom="0.78740157499999996" header="0.3" footer="0.3"/>
  <pageSetup paperSize="9" scale="9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E4" sqref="E4"/>
    </sheetView>
  </sheetViews>
  <sheetFormatPr defaultRowHeight="15" x14ac:dyDescent="0.25"/>
  <cols>
    <col min="1" max="5" width="26.5703125" customWidth="1"/>
  </cols>
  <sheetData>
    <row r="1" spans="1:5" x14ac:dyDescent="0.25">
      <c r="A1" s="280" t="s">
        <v>544</v>
      </c>
      <c r="B1" s="280"/>
      <c r="C1" s="280"/>
      <c r="D1" s="280"/>
      <c r="E1" s="280"/>
    </row>
    <row r="3" spans="1:5" x14ac:dyDescent="0.25">
      <c r="A3" s="323" t="s">
        <v>408</v>
      </c>
      <c r="B3" s="323"/>
      <c r="C3" s="323"/>
      <c r="D3" s="323"/>
      <c r="E3" s="323"/>
    </row>
    <row r="4" spans="1:5" ht="30" x14ac:dyDescent="0.25">
      <c r="A4" s="43" t="s">
        <v>404</v>
      </c>
      <c r="B4" s="43" t="s">
        <v>405</v>
      </c>
      <c r="C4" s="43" t="s">
        <v>406</v>
      </c>
      <c r="D4" s="43" t="s">
        <v>407</v>
      </c>
      <c r="E4" s="43" t="s">
        <v>600</v>
      </c>
    </row>
    <row r="5" spans="1:5" x14ac:dyDescent="0.25">
      <c r="A5" s="72">
        <v>0</v>
      </c>
      <c r="B5" s="72">
        <v>0</v>
      </c>
      <c r="C5" s="72">
        <v>0</v>
      </c>
      <c r="D5" s="72">
        <v>0</v>
      </c>
      <c r="E5" s="72">
        <v>0</v>
      </c>
    </row>
    <row r="6" spans="1:5" x14ac:dyDescent="0.25">
      <c r="A6" s="72"/>
      <c r="B6" s="72"/>
      <c r="C6" s="72"/>
      <c r="D6" s="72"/>
      <c r="E6" s="72"/>
    </row>
    <row r="7" spans="1:5" x14ac:dyDescent="0.25">
      <c r="A7" s="72"/>
      <c r="B7" s="72"/>
      <c r="C7" s="72"/>
      <c r="D7" s="72"/>
      <c r="E7" s="72"/>
    </row>
    <row r="8" spans="1:5" x14ac:dyDescent="0.25">
      <c r="A8" s="72"/>
      <c r="B8" s="72"/>
      <c r="C8" s="72"/>
      <c r="D8" s="72"/>
      <c r="E8" s="72"/>
    </row>
    <row r="9" spans="1:5" x14ac:dyDescent="0.25">
      <c r="A9" s="72"/>
      <c r="B9" s="72"/>
      <c r="C9" s="72"/>
      <c r="D9" s="72"/>
      <c r="E9" s="72"/>
    </row>
    <row r="10" spans="1:5" x14ac:dyDescent="0.25">
      <c r="A10" s="72"/>
      <c r="B10" s="72"/>
      <c r="C10" s="72"/>
      <c r="D10" s="72"/>
      <c r="E10" s="72"/>
    </row>
    <row r="11" spans="1:5" x14ac:dyDescent="0.25">
      <c r="A11" s="72"/>
      <c r="B11" s="72"/>
      <c r="C11" s="72"/>
      <c r="D11" s="72"/>
      <c r="E11" s="72"/>
    </row>
    <row r="12" spans="1:5" x14ac:dyDescent="0.25">
      <c r="A12" s="72"/>
      <c r="B12" s="72"/>
      <c r="C12" s="72"/>
      <c r="D12" s="72"/>
      <c r="E12" s="72"/>
    </row>
  </sheetData>
  <mergeCells count="2">
    <mergeCell ref="A3:E3"/>
    <mergeCell ref="A1:E1"/>
  </mergeCells>
  <pageMargins left="0.7" right="0.7" top="0.61" bottom="0.78740157499999996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topLeftCell="A4" workbookViewId="0">
      <selection activeCell="D24" sqref="D24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280" t="s">
        <v>512</v>
      </c>
      <c r="B3" s="280"/>
      <c r="C3" s="280"/>
      <c r="D3" s="280"/>
      <c r="E3" s="280"/>
      <c r="F3" s="280"/>
    </row>
    <row r="5" spans="1:6" ht="35.25" customHeight="1" x14ac:dyDescent="0.25">
      <c r="A5" s="284" t="s">
        <v>412</v>
      </c>
      <c r="B5" s="285"/>
      <c r="C5" s="285"/>
      <c r="D5" s="285"/>
      <c r="E5" s="285"/>
      <c r="F5" s="285"/>
    </row>
    <row r="6" spans="1:6" ht="63.75" x14ac:dyDescent="0.25">
      <c r="A6" s="139" t="s">
        <v>38</v>
      </c>
      <c r="B6" s="139" t="s">
        <v>20</v>
      </c>
      <c r="C6" s="139" t="s">
        <v>21</v>
      </c>
      <c r="D6" s="139" t="s">
        <v>22</v>
      </c>
      <c r="E6" s="139" t="s">
        <v>23</v>
      </c>
      <c r="F6" s="139" t="s">
        <v>24</v>
      </c>
    </row>
    <row r="7" spans="1:6" x14ac:dyDescent="0.25">
      <c r="A7" s="167"/>
      <c r="B7" s="167">
        <v>2022</v>
      </c>
      <c r="C7" s="167">
        <v>2023</v>
      </c>
      <c r="D7" s="167">
        <v>2023</v>
      </c>
      <c r="E7" s="167">
        <v>2023</v>
      </c>
      <c r="F7" s="167"/>
    </row>
    <row r="8" spans="1:6" x14ac:dyDescent="0.25">
      <c r="A8" s="10" t="s">
        <v>479</v>
      </c>
      <c r="B8" s="11">
        <v>0</v>
      </c>
      <c r="C8" s="11">
        <v>0</v>
      </c>
      <c r="D8" s="11">
        <v>0</v>
      </c>
      <c r="E8" s="11">
        <v>0</v>
      </c>
      <c r="F8" s="12">
        <v>0</v>
      </c>
    </row>
    <row r="9" spans="1:6" x14ac:dyDescent="0.25">
      <c r="A9" s="10" t="s">
        <v>480</v>
      </c>
      <c r="B9" s="11">
        <v>6.78</v>
      </c>
      <c r="C9" s="11">
        <v>0</v>
      </c>
      <c r="D9" s="11">
        <v>0</v>
      </c>
      <c r="E9" s="11">
        <v>1.03</v>
      </c>
      <c r="F9" s="13">
        <v>0</v>
      </c>
    </row>
    <row r="10" spans="1:6" x14ac:dyDescent="0.25">
      <c r="A10" s="10" t="s">
        <v>481</v>
      </c>
      <c r="B10" s="11">
        <v>0</v>
      </c>
      <c r="C10" s="11">
        <v>0</v>
      </c>
      <c r="D10" s="11">
        <v>0</v>
      </c>
      <c r="E10" s="11">
        <v>0</v>
      </c>
      <c r="F10" s="13">
        <v>0</v>
      </c>
    </row>
    <row r="11" spans="1:6" x14ac:dyDescent="0.25">
      <c r="A11" s="171" t="s">
        <v>482</v>
      </c>
      <c r="B11" s="11">
        <v>1655.47</v>
      </c>
      <c r="C11" s="11">
        <v>200</v>
      </c>
      <c r="D11" s="11">
        <v>2200</v>
      </c>
      <c r="E11" s="11">
        <v>2421.08</v>
      </c>
      <c r="F11" s="13">
        <v>1.1005</v>
      </c>
    </row>
    <row r="12" spans="1:6" x14ac:dyDescent="0.25">
      <c r="A12" s="171" t="s">
        <v>483</v>
      </c>
      <c r="B12" s="11">
        <v>0</v>
      </c>
      <c r="C12" s="11">
        <v>0</v>
      </c>
      <c r="D12" s="11">
        <v>0</v>
      </c>
      <c r="E12" s="11">
        <v>0</v>
      </c>
      <c r="F12" s="12">
        <v>0</v>
      </c>
    </row>
    <row r="13" spans="1:6" x14ac:dyDescent="0.25">
      <c r="A13" s="171" t="s">
        <v>484</v>
      </c>
      <c r="B13" s="11">
        <v>0</v>
      </c>
      <c r="C13" s="11">
        <v>0</v>
      </c>
      <c r="D13" s="11">
        <v>0</v>
      </c>
      <c r="E13" s="11">
        <v>0</v>
      </c>
      <c r="F13" s="12">
        <v>0</v>
      </c>
    </row>
    <row r="14" spans="1:6" x14ac:dyDescent="0.25">
      <c r="A14" s="171" t="s">
        <v>485</v>
      </c>
      <c r="B14" s="11">
        <v>3508.72</v>
      </c>
      <c r="C14" s="11">
        <v>4300</v>
      </c>
      <c r="D14" s="11">
        <v>2300</v>
      </c>
      <c r="E14" s="11">
        <v>2796.46</v>
      </c>
      <c r="F14" s="12">
        <v>1.2040999999999999</v>
      </c>
    </row>
    <row r="15" spans="1:6" x14ac:dyDescent="0.25">
      <c r="A15" s="14" t="s">
        <v>29</v>
      </c>
      <c r="B15" s="15">
        <f>SUM(B8:B14)</f>
        <v>5170.9699999999993</v>
      </c>
      <c r="C15" s="15">
        <f t="shared" ref="C15:E15" si="0">SUM(C8:C14)</f>
        <v>4500</v>
      </c>
      <c r="D15" s="15">
        <f t="shared" si="0"/>
        <v>4500</v>
      </c>
      <c r="E15" s="15">
        <f t="shared" si="0"/>
        <v>5218.57</v>
      </c>
      <c r="F15" s="16">
        <v>1.1536999999999999</v>
      </c>
    </row>
    <row r="20" spans="1:4" ht="50.25" customHeight="1" x14ac:dyDescent="0.25">
      <c r="A20" s="286" t="s">
        <v>486</v>
      </c>
      <c r="B20" s="286"/>
      <c r="C20" s="286"/>
      <c r="D20" s="286"/>
    </row>
    <row r="21" spans="1:4" x14ac:dyDescent="0.25">
      <c r="A21" s="287" t="s">
        <v>39</v>
      </c>
      <c r="B21" s="17" t="s">
        <v>487</v>
      </c>
      <c r="C21" s="153" t="s">
        <v>488</v>
      </c>
      <c r="D21" s="153" t="s">
        <v>488</v>
      </c>
    </row>
    <row r="22" spans="1:4" x14ac:dyDescent="0.25">
      <c r="A22" s="288"/>
      <c r="B22" s="17">
        <v>2021</v>
      </c>
      <c r="C22" s="153">
        <v>2022</v>
      </c>
      <c r="D22" s="153">
        <v>2023</v>
      </c>
    </row>
    <row r="23" spans="1:4" x14ac:dyDescent="0.25">
      <c r="A23" s="8" t="s">
        <v>40</v>
      </c>
      <c r="B23" s="172">
        <v>1250.3</v>
      </c>
      <c r="C23" s="172">
        <v>1655.47</v>
      </c>
      <c r="D23" s="172">
        <v>2421.08</v>
      </c>
    </row>
    <row r="24" spans="1:4" ht="25.5" x14ac:dyDescent="0.25">
      <c r="A24" s="8" t="s">
        <v>41</v>
      </c>
      <c r="B24" s="172">
        <v>3549.98</v>
      </c>
      <c r="C24" s="172">
        <v>3506.72</v>
      </c>
      <c r="D24" s="172">
        <v>2769.46</v>
      </c>
    </row>
    <row r="25" spans="1:4" x14ac:dyDescent="0.25">
      <c r="A25" s="8" t="s">
        <v>42</v>
      </c>
      <c r="B25" s="161">
        <v>2.78</v>
      </c>
      <c r="C25" s="172">
        <v>8.7799999999999994</v>
      </c>
      <c r="D25" s="172">
        <v>1.03</v>
      </c>
    </row>
    <row r="26" spans="1:4" x14ac:dyDescent="0.25">
      <c r="A26" s="153" t="s">
        <v>43</v>
      </c>
      <c r="B26" s="173">
        <f>SUM(B23:B25)</f>
        <v>4803.0599999999995</v>
      </c>
      <c r="C26" s="173">
        <f t="shared" ref="C26:D26" si="1">SUM(C23:C25)</f>
        <v>5170.9699999999993</v>
      </c>
      <c r="D26" s="173">
        <f t="shared" si="1"/>
        <v>5191.57</v>
      </c>
    </row>
    <row r="28" spans="1:4" x14ac:dyDescent="0.25">
      <c r="A28" s="174" t="s">
        <v>489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G8" sqref="G8"/>
    </sheetView>
  </sheetViews>
  <sheetFormatPr defaultRowHeight="15" x14ac:dyDescent="0.25"/>
  <cols>
    <col min="1" max="1" width="25.7109375" bestFit="1" customWidth="1"/>
    <col min="4" max="8" width="12.42578125" customWidth="1"/>
  </cols>
  <sheetData>
    <row r="3" spans="1:8" x14ac:dyDescent="0.25">
      <c r="A3" s="280" t="s">
        <v>513</v>
      </c>
      <c r="B3" s="280"/>
      <c r="C3" s="280"/>
      <c r="D3" s="280"/>
      <c r="E3" s="280"/>
      <c r="F3" s="280"/>
      <c r="G3" s="280"/>
      <c r="H3" s="280"/>
    </row>
    <row r="5" spans="1:8" ht="33" customHeight="1" x14ac:dyDescent="0.25">
      <c r="A5" s="284" t="s">
        <v>413</v>
      </c>
      <c r="B5" s="285"/>
      <c r="C5" s="285"/>
      <c r="D5" s="285"/>
      <c r="E5" s="285"/>
      <c r="F5" s="285"/>
      <c r="G5" s="285"/>
      <c r="H5" s="285"/>
    </row>
    <row r="6" spans="1:8" ht="45" x14ac:dyDescent="0.25">
      <c r="A6" s="289" t="s">
        <v>8</v>
      </c>
      <c r="B6" s="290" t="s">
        <v>44</v>
      </c>
      <c r="C6" s="290"/>
      <c r="D6" s="18" t="s">
        <v>45</v>
      </c>
      <c r="E6" s="18" t="s">
        <v>46</v>
      </c>
      <c r="F6" s="18" t="s">
        <v>44</v>
      </c>
      <c r="G6" s="19" t="s">
        <v>24</v>
      </c>
      <c r="H6" s="290" t="s">
        <v>555</v>
      </c>
    </row>
    <row r="7" spans="1:8" x14ac:dyDescent="0.25">
      <c r="A7" s="289"/>
      <c r="B7" s="20">
        <v>2021</v>
      </c>
      <c r="C7" s="20">
        <v>2022</v>
      </c>
      <c r="D7" s="289">
        <v>2023</v>
      </c>
      <c r="E7" s="289"/>
      <c r="F7" s="289"/>
      <c r="G7" s="289"/>
      <c r="H7" s="290"/>
    </row>
    <row r="8" spans="1:8" x14ac:dyDescent="0.25">
      <c r="A8" s="21" t="s">
        <v>13</v>
      </c>
      <c r="B8" s="221">
        <f>B10+B16</f>
        <v>88743.98</v>
      </c>
      <c r="C8" s="221">
        <f t="shared" ref="C8:F8" si="0">C10+C16</f>
        <v>96310.76</v>
      </c>
      <c r="D8" s="221">
        <f t="shared" si="0"/>
        <v>86907.22</v>
      </c>
      <c r="E8" s="221">
        <f t="shared" si="0"/>
        <v>101220.27</v>
      </c>
      <c r="F8" s="221">
        <f t="shared" si="0"/>
        <v>98695.039999999994</v>
      </c>
      <c r="G8" s="232">
        <f>SUM(F8/E8)</f>
        <v>0.97505213135669355</v>
      </c>
      <c r="H8" s="227">
        <f>H10+H16</f>
        <v>8098.74</v>
      </c>
    </row>
    <row r="9" spans="1:8" x14ac:dyDescent="0.25">
      <c r="A9" s="22" t="s">
        <v>47</v>
      </c>
      <c r="B9" s="222"/>
      <c r="C9" s="222"/>
      <c r="D9" s="222"/>
      <c r="E9" s="222"/>
      <c r="F9" s="222"/>
      <c r="G9" s="232"/>
      <c r="H9" s="228"/>
    </row>
    <row r="10" spans="1:8" x14ac:dyDescent="0.25">
      <c r="A10" s="23" t="s">
        <v>48</v>
      </c>
      <c r="B10" s="223">
        <f>SUM(B12:B15)</f>
        <v>87016.53</v>
      </c>
      <c r="C10" s="223">
        <f t="shared" ref="C10:F10" si="1">SUM(C12:C15)</f>
        <v>95887.26</v>
      </c>
      <c r="D10" s="223">
        <f t="shared" si="1"/>
        <v>86907.22</v>
      </c>
      <c r="E10" s="223">
        <f t="shared" si="1"/>
        <v>100620.27</v>
      </c>
      <c r="F10" s="223">
        <f t="shared" si="1"/>
        <v>96771.93</v>
      </c>
      <c r="G10" s="232">
        <f t="shared" ref="G10:G16" si="2">SUM(F10/E10)</f>
        <v>0.96175382952162614</v>
      </c>
      <c r="H10" s="229">
        <f>SUM(H12:H15)</f>
        <v>4320.82</v>
      </c>
    </row>
    <row r="11" spans="1:8" x14ac:dyDescent="0.25">
      <c r="A11" s="22" t="s">
        <v>47</v>
      </c>
      <c r="B11" s="222"/>
      <c r="C11" s="222"/>
      <c r="D11" s="222"/>
      <c r="E11" s="222"/>
      <c r="F11" s="222"/>
      <c r="G11" s="232"/>
      <c r="H11" s="228"/>
    </row>
    <row r="12" spans="1:8" ht="25.5" x14ac:dyDescent="0.25">
      <c r="A12" s="24" t="s">
        <v>49</v>
      </c>
      <c r="B12" s="224">
        <v>52349.33</v>
      </c>
      <c r="C12" s="225">
        <v>53227.03</v>
      </c>
      <c r="D12" s="225">
        <v>53595.56</v>
      </c>
      <c r="E12" s="224">
        <v>57965.4</v>
      </c>
      <c r="F12" s="224">
        <v>57935.76</v>
      </c>
      <c r="G12" s="232">
        <f t="shared" si="2"/>
        <v>0.99948866047676721</v>
      </c>
      <c r="H12" s="230">
        <v>228.71</v>
      </c>
    </row>
    <row r="13" spans="1:8" x14ac:dyDescent="0.25">
      <c r="A13" s="27" t="s">
        <v>50</v>
      </c>
      <c r="B13" s="224">
        <v>17454.25</v>
      </c>
      <c r="C13" s="225">
        <v>17940.46</v>
      </c>
      <c r="D13" s="225">
        <v>18115.3</v>
      </c>
      <c r="E13" s="224">
        <v>19626.11</v>
      </c>
      <c r="F13" s="224">
        <v>19314.8</v>
      </c>
      <c r="G13" s="232">
        <f t="shared" si="2"/>
        <v>0.98413796722835034</v>
      </c>
      <c r="H13" s="230">
        <v>28</v>
      </c>
    </row>
    <row r="14" spans="1:8" x14ac:dyDescent="0.25">
      <c r="A14" s="27" t="s">
        <v>51</v>
      </c>
      <c r="B14" s="224">
        <v>1054.04</v>
      </c>
      <c r="C14" s="225">
        <v>1067.82</v>
      </c>
      <c r="D14" s="225">
        <v>1071.9100000000001</v>
      </c>
      <c r="E14" s="224">
        <v>1161.31</v>
      </c>
      <c r="F14" s="224">
        <v>1164.3699999999999</v>
      </c>
      <c r="G14" s="232">
        <f t="shared" si="2"/>
        <v>1.0026349553521454</v>
      </c>
      <c r="H14" s="230">
        <v>15</v>
      </c>
    </row>
    <row r="15" spans="1:8" x14ac:dyDescent="0.25">
      <c r="A15" s="27" t="s">
        <v>52</v>
      </c>
      <c r="B15" s="224">
        <v>16158.91</v>
      </c>
      <c r="C15" s="225">
        <v>23651.95</v>
      </c>
      <c r="D15" s="225">
        <v>14124.45</v>
      </c>
      <c r="E15" s="224">
        <v>21867.45</v>
      </c>
      <c r="F15" s="224">
        <v>18357</v>
      </c>
      <c r="G15" s="232">
        <f t="shared" si="2"/>
        <v>0.83946687885418736</v>
      </c>
      <c r="H15" s="230">
        <v>4049.11</v>
      </c>
    </row>
    <row r="16" spans="1:8" x14ac:dyDescent="0.25">
      <c r="A16" s="23" t="s">
        <v>53</v>
      </c>
      <c r="B16" s="226">
        <v>1727.45</v>
      </c>
      <c r="C16" s="223">
        <v>423.5</v>
      </c>
      <c r="D16" s="223">
        <v>0</v>
      </c>
      <c r="E16" s="223">
        <v>600</v>
      </c>
      <c r="F16" s="223">
        <v>1923.11</v>
      </c>
      <c r="G16" s="232">
        <f t="shared" si="2"/>
        <v>3.2051833333333333</v>
      </c>
      <c r="H16" s="231">
        <v>3777.92</v>
      </c>
    </row>
    <row r="17" spans="1:8" x14ac:dyDescent="0.25">
      <c r="A17" s="28" t="s">
        <v>54</v>
      </c>
      <c r="B17" s="29"/>
      <c r="C17" s="29"/>
      <c r="D17" s="29"/>
      <c r="E17" s="29"/>
      <c r="F17" s="29"/>
      <c r="G17" s="29"/>
      <c r="H17" s="29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7"/>
  <sheetViews>
    <sheetView zoomScale="80" zoomScaleNormal="80" workbookViewId="0">
      <selection activeCell="N14" sqref="N13:N14"/>
    </sheetView>
  </sheetViews>
  <sheetFormatPr defaultRowHeight="15" x14ac:dyDescent="0.25"/>
  <cols>
    <col min="1" max="1" width="41.42578125" customWidth="1"/>
    <col min="2" max="9" width="18.42578125" customWidth="1"/>
  </cols>
  <sheetData>
    <row r="2" spans="1:9" ht="25.5" customHeight="1" x14ac:dyDescent="0.25">
      <c r="A2" s="291" t="s">
        <v>514</v>
      </c>
      <c r="B2" s="291"/>
      <c r="C2" s="291"/>
      <c r="D2" s="291"/>
      <c r="E2" s="291"/>
      <c r="F2" s="291"/>
      <c r="G2" s="291"/>
      <c r="H2" s="291"/>
      <c r="I2" s="291"/>
    </row>
    <row r="4" spans="1:9" ht="42" customHeight="1" thickBot="1" x14ac:dyDescent="0.3">
      <c r="A4" s="292" t="s">
        <v>414</v>
      </c>
      <c r="B4" s="293"/>
      <c r="C4" s="293"/>
      <c r="D4" s="293"/>
      <c r="E4" s="293"/>
      <c r="F4" s="293"/>
      <c r="G4" s="293"/>
      <c r="H4" s="293"/>
      <c r="I4" s="293"/>
    </row>
    <row r="5" spans="1:9" ht="48" thickBot="1" x14ac:dyDescent="0.3">
      <c r="A5" s="294" t="s">
        <v>59</v>
      </c>
      <c r="B5" s="296" t="s">
        <v>44</v>
      </c>
      <c r="C5" s="297"/>
      <c r="D5" s="294" t="s">
        <v>550</v>
      </c>
      <c r="E5" s="294" t="s">
        <v>556</v>
      </c>
      <c r="F5" s="294" t="s">
        <v>552</v>
      </c>
      <c r="G5" s="294" t="s">
        <v>557</v>
      </c>
      <c r="H5" s="30" t="s">
        <v>616</v>
      </c>
      <c r="I5" s="294" t="s">
        <v>558</v>
      </c>
    </row>
    <row r="6" spans="1:9" ht="33" customHeight="1" thickBot="1" x14ac:dyDescent="0.3">
      <c r="A6" s="295"/>
      <c r="B6" s="31">
        <v>2021</v>
      </c>
      <c r="C6" s="31">
        <v>2022</v>
      </c>
      <c r="D6" s="295"/>
      <c r="E6" s="295"/>
      <c r="F6" s="295"/>
      <c r="G6" s="295"/>
      <c r="H6" s="32" t="s">
        <v>60</v>
      </c>
      <c r="I6" s="295"/>
    </row>
    <row r="7" spans="1:9" ht="16.5" thickBot="1" x14ac:dyDescent="0.3">
      <c r="A7" s="33" t="s">
        <v>61</v>
      </c>
      <c r="B7" s="233">
        <f>SUM(B8+B13+B22)</f>
        <v>87016.52</v>
      </c>
      <c r="C7" s="233">
        <f t="shared" ref="C7:G7" si="0">SUM(C8+C13+C22)</f>
        <v>95887.25999999998</v>
      </c>
      <c r="D7" s="233">
        <f t="shared" si="0"/>
        <v>86907.22</v>
      </c>
      <c r="E7" s="233">
        <f t="shared" si="0"/>
        <v>100620.27</v>
      </c>
      <c r="F7" s="233">
        <f t="shared" si="0"/>
        <v>104814.25</v>
      </c>
      <c r="G7" s="233">
        <f t="shared" si="0"/>
        <v>96771.93</v>
      </c>
      <c r="H7" s="240">
        <f>SUM(G7/F7)</f>
        <v>0.92327073847306063</v>
      </c>
      <c r="I7" s="234">
        <f>SUM(I8+I13+I22)</f>
        <v>4320.82</v>
      </c>
    </row>
    <row r="8" spans="1:9" ht="16.5" thickBot="1" x14ac:dyDescent="0.3">
      <c r="A8" s="34" t="s">
        <v>62</v>
      </c>
      <c r="B8" s="235">
        <f>SUM(B9:B12)</f>
        <v>69803.58</v>
      </c>
      <c r="C8" s="235">
        <f t="shared" ref="C8:G8" si="1">SUM(C9:C12)</f>
        <v>71167.489999999991</v>
      </c>
      <c r="D8" s="235">
        <f t="shared" si="1"/>
        <v>71710.86</v>
      </c>
      <c r="E8" s="235">
        <f t="shared" si="1"/>
        <v>77674.010000000009</v>
      </c>
      <c r="F8" s="235">
        <f t="shared" si="1"/>
        <v>77805.75</v>
      </c>
      <c r="G8" s="235">
        <f t="shared" si="1"/>
        <v>77333.06</v>
      </c>
      <c r="H8" s="240">
        <f t="shared" ref="H8:H25" si="2">SUM(G8/F8)</f>
        <v>0.99392474206597836</v>
      </c>
      <c r="I8" s="235">
        <f>SUM(I9:I12)</f>
        <v>256.71000000000004</v>
      </c>
    </row>
    <row r="9" spans="1:9" ht="16.5" thickBot="1" x14ac:dyDescent="0.3">
      <c r="A9" s="35" t="s">
        <v>63</v>
      </c>
      <c r="B9" s="236">
        <v>26139.39</v>
      </c>
      <c r="C9" s="236">
        <v>27803.279999999999</v>
      </c>
      <c r="D9" s="236">
        <v>25920</v>
      </c>
      <c r="E9" s="236">
        <v>28739.84</v>
      </c>
      <c r="F9" s="236">
        <v>28646.44</v>
      </c>
      <c r="G9" s="236">
        <v>28646.44</v>
      </c>
      <c r="H9" s="240">
        <f t="shared" si="2"/>
        <v>1</v>
      </c>
      <c r="I9" s="236">
        <v>0</v>
      </c>
    </row>
    <row r="10" spans="1:9" ht="16.5" thickBot="1" x14ac:dyDescent="0.3">
      <c r="A10" s="35" t="s">
        <v>64</v>
      </c>
      <c r="B10" s="236">
        <v>26209.94</v>
      </c>
      <c r="C10" s="236">
        <v>25423.75</v>
      </c>
      <c r="D10" s="236">
        <v>27675.56</v>
      </c>
      <c r="E10" s="236">
        <v>29225.56</v>
      </c>
      <c r="F10" s="236">
        <v>29454.27</v>
      </c>
      <c r="G10" s="236">
        <v>29289.32</v>
      </c>
      <c r="H10" s="240">
        <f t="shared" si="2"/>
        <v>0.99439979330670902</v>
      </c>
      <c r="I10" s="236">
        <v>228.71</v>
      </c>
    </row>
    <row r="11" spans="1:9" ht="32.25" thickBot="1" x14ac:dyDescent="0.3">
      <c r="A11" s="35" t="s">
        <v>65</v>
      </c>
      <c r="B11" s="236">
        <v>17454.25</v>
      </c>
      <c r="C11" s="236">
        <v>17940.46</v>
      </c>
      <c r="D11" s="236">
        <v>18115.3</v>
      </c>
      <c r="E11" s="236">
        <v>19626.11</v>
      </c>
      <c r="F11" s="236">
        <v>19622.54</v>
      </c>
      <c r="G11" s="236">
        <v>19314.8</v>
      </c>
      <c r="H11" s="240">
        <f t="shared" si="2"/>
        <v>0.98431701502455837</v>
      </c>
      <c r="I11" s="236">
        <v>28</v>
      </c>
    </row>
    <row r="12" spans="1:9" ht="32.25" thickBot="1" x14ac:dyDescent="0.3">
      <c r="A12" s="35" t="s">
        <v>559</v>
      </c>
      <c r="B12" s="236">
        <v>0</v>
      </c>
      <c r="C12" s="236">
        <v>0</v>
      </c>
      <c r="D12" s="236">
        <v>0</v>
      </c>
      <c r="E12" s="236">
        <v>82.5</v>
      </c>
      <c r="F12" s="236">
        <v>82.5</v>
      </c>
      <c r="G12" s="236">
        <v>82.5</v>
      </c>
      <c r="H12" s="240">
        <f t="shared" si="2"/>
        <v>1</v>
      </c>
      <c r="I12" s="236">
        <v>0</v>
      </c>
    </row>
    <row r="13" spans="1:9" ht="16.5" thickBot="1" x14ac:dyDescent="0.3">
      <c r="A13" s="36" t="s">
        <v>66</v>
      </c>
      <c r="B13" s="237">
        <f>SUM(B14:B21)</f>
        <v>15632.619999999999</v>
      </c>
      <c r="C13" s="237">
        <f t="shared" ref="C13:G13" si="3">SUM(C14:C21)</f>
        <v>23182.489999999998</v>
      </c>
      <c r="D13" s="237">
        <f t="shared" si="3"/>
        <v>13711.45</v>
      </c>
      <c r="E13" s="237">
        <f t="shared" si="3"/>
        <v>21397.920000000002</v>
      </c>
      <c r="F13" s="237">
        <f t="shared" si="3"/>
        <v>25447.03</v>
      </c>
      <c r="G13" s="237">
        <f t="shared" si="3"/>
        <v>17887.47</v>
      </c>
      <c r="H13" s="240">
        <f t="shared" si="2"/>
        <v>0.70292957567150283</v>
      </c>
      <c r="I13" s="237">
        <f>SUM(I14:I21)</f>
        <v>4049.11</v>
      </c>
    </row>
    <row r="14" spans="1:9" ht="16.5" thickBot="1" x14ac:dyDescent="0.3">
      <c r="A14" s="35" t="s">
        <v>560</v>
      </c>
      <c r="B14" s="238">
        <v>0</v>
      </c>
      <c r="C14" s="238">
        <v>8.5</v>
      </c>
      <c r="D14" s="238">
        <v>0</v>
      </c>
      <c r="E14" s="238">
        <v>57.65</v>
      </c>
      <c r="F14" s="238">
        <v>60.03</v>
      </c>
      <c r="G14" s="238">
        <v>60.03</v>
      </c>
      <c r="H14" s="240">
        <f t="shared" si="2"/>
        <v>1</v>
      </c>
      <c r="I14" s="238">
        <v>2.37</v>
      </c>
    </row>
    <row r="15" spans="1:9" ht="16.5" thickBot="1" x14ac:dyDescent="0.3">
      <c r="A15" s="35" t="s">
        <v>67</v>
      </c>
      <c r="B15" s="238">
        <v>825.14</v>
      </c>
      <c r="C15" s="238">
        <v>1439.57</v>
      </c>
      <c r="D15" s="238">
        <v>1033</v>
      </c>
      <c r="E15" s="238">
        <v>1144</v>
      </c>
      <c r="F15" s="238">
        <v>1170.17</v>
      </c>
      <c r="G15" s="238">
        <v>1156.5999999999999</v>
      </c>
      <c r="H15" s="240">
        <f t="shared" si="2"/>
        <v>0.98840339437859437</v>
      </c>
      <c r="I15" s="238">
        <v>26.16</v>
      </c>
    </row>
    <row r="16" spans="1:9" ht="16.5" thickBot="1" x14ac:dyDescent="0.3">
      <c r="A16" s="35" t="s">
        <v>68</v>
      </c>
      <c r="B16" s="236">
        <v>0</v>
      </c>
      <c r="C16" s="236">
        <v>0</v>
      </c>
      <c r="D16" s="236">
        <v>0.5</v>
      </c>
      <c r="E16" s="236">
        <v>0</v>
      </c>
      <c r="F16" s="236">
        <v>0</v>
      </c>
      <c r="G16" s="236">
        <v>0</v>
      </c>
      <c r="H16" s="240">
        <v>0</v>
      </c>
      <c r="I16" s="236">
        <v>0</v>
      </c>
    </row>
    <row r="17" spans="1:9" ht="16.5" thickBot="1" x14ac:dyDescent="0.3">
      <c r="A17" s="35" t="s">
        <v>69</v>
      </c>
      <c r="B17" s="239">
        <v>1564.14</v>
      </c>
      <c r="C17" s="239">
        <v>1730.01</v>
      </c>
      <c r="D17" s="239">
        <v>2060</v>
      </c>
      <c r="E17" s="239">
        <v>1732.96</v>
      </c>
      <c r="F17" s="239">
        <v>1732.96</v>
      </c>
      <c r="G17" s="239">
        <v>1732.96</v>
      </c>
      <c r="H17" s="240">
        <f t="shared" si="2"/>
        <v>1</v>
      </c>
      <c r="I17" s="239">
        <v>0</v>
      </c>
    </row>
    <row r="18" spans="1:9" ht="16.5" thickBot="1" x14ac:dyDescent="0.3">
      <c r="A18" s="35" t="s">
        <v>70</v>
      </c>
      <c r="B18" s="238">
        <v>3320.77</v>
      </c>
      <c r="C18" s="238">
        <v>4372.3599999999997</v>
      </c>
      <c r="D18" s="238">
        <v>4320.5</v>
      </c>
      <c r="E18" s="238">
        <v>4267.66</v>
      </c>
      <c r="F18" s="238">
        <v>4363.3</v>
      </c>
      <c r="G18" s="238">
        <v>4253.07</v>
      </c>
      <c r="H18" s="240">
        <f t="shared" si="2"/>
        <v>0.97473701097792942</v>
      </c>
      <c r="I18" s="238">
        <v>95.65</v>
      </c>
    </row>
    <row r="19" spans="1:9" ht="16.5" thickBot="1" x14ac:dyDescent="0.3">
      <c r="A19" s="35" t="s">
        <v>71</v>
      </c>
      <c r="B19" s="238">
        <v>158.02000000000001</v>
      </c>
      <c r="C19" s="238">
        <v>763.2</v>
      </c>
      <c r="D19" s="238">
        <v>281.3</v>
      </c>
      <c r="E19" s="238">
        <v>384.79</v>
      </c>
      <c r="F19" s="238">
        <v>424.94</v>
      </c>
      <c r="G19" s="238">
        <v>404.37</v>
      </c>
      <c r="H19" s="240">
        <f t="shared" si="2"/>
        <v>0.95159316609403677</v>
      </c>
      <c r="I19" s="238">
        <v>40.15</v>
      </c>
    </row>
    <row r="20" spans="1:9" ht="16.5" thickBot="1" x14ac:dyDescent="0.3">
      <c r="A20" s="35" t="s">
        <v>72</v>
      </c>
      <c r="B20" s="238">
        <v>0</v>
      </c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40">
        <v>0</v>
      </c>
      <c r="I20" s="238">
        <v>0</v>
      </c>
    </row>
    <row r="21" spans="1:9" ht="16.5" thickBot="1" x14ac:dyDescent="0.3">
      <c r="A21" s="35" t="s">
        <v>73</v>
      </c>
      <c r="B21" s="239">
        <v>9764.5499999999993</v>
      </c>
      <c r="C21" s="239">
        <v>14868.85</v>
      </c>
      <c r="D21" s="239">
        <v>6016.15</v>
      </c>
      <c r="E21" s="239">
        <v>13810.86</v>
      </c>
      <c r="F21" s="239">
        <v>17695.63</v>
      </c>
      <c r="G21" s="239">
        <v>10280.44</v>
      </c>
      <c r="H21" s="240">
        <f t="shared" si="2"/>
        <v>0.58095925378186586</v>
      </c>
      <c r="I21" s="239">
        <v>3884.78</v>
      </c>
    </row>
    <row r="22" spans="1:9" ht="16.5" thickBot="1" x14ac:dyDescent="0.3">
      <c r="A22" s="241" t="s">
        <v>565</v>
      </c>
      <c r="B22" s="242">
        <f>SUM(B23:B26)</f>
        <v>1580.32</v>
      </c>
      <c r="C22" s="242">
        <f t="shared" ref="C22:G22" si="4">SUM(C23:C26)</f>
        <v>1537.28</v>
      </c>
      <c r="D22" s="242">
        <f t="shared" si="4"/>
        <v>1484.91</v>
      </c>
      <c r="E22" s="242">
        <f t="shared" si="4"/>
        <v>1548.34</v>
      </c>
      <c r="F22" s="242">
        <f t="shared" si="4"/>
        <v>1561.47</v>
      </c>
      <c r="G22" s="242">
        <f t="shared" si="4"/>
        <v>1551.3999999999999</v>
      </c>
      <c r="H22" s="240">
        <f t="shared" si="2"/>
        <v>0.99355094878543926</v>
      </c>
      <c r="I22" s="242">
        <f>SUM(I23:I26)</f>
        <v>15</v>
      </c>
    </row>
    <row r="23" spans="1:9" ht="16.5" thickBot="1" x14ac:dyDescent="0.3">
      <c r="A23" s="35" t="s">
        <v>561</v>
      </c>
      <c r="B23" s="239">
        <v>1054.04</v>
      </c>
      <c r="C23" s="239">
        <v>1067.82</v>
      </c>
      <c r="D23" s="239">
        <v>1071.9100000000001</v>
      </c>
      <c r="E23" s="239">
        <v>1161.31</v>
      </c>
      <c r="F23" s="239">
        <v>1174.44</v>
      </c>
      <c r="G23" s="239">
        <v>1164.3699999999999</v>
      </c>
      <c r="H23" s="240">
        <f t="shared" si="2"/>
        <v>0.99142570075951075</v>
      </c>
      <c r="I23" s="239">
        <v>15</v>
      </c>
    </row>
    <row r="24" spans="1:9" ht="16.5" thickBot="1" x14ac:dyDescent="0.3">
      <c r="A24" s="35" t="s">
        <v>562</v>
      </c>
      <c r="B24" s="239">
        <v>29</v>
      </c>
      <c r="C24" s="239">
        <v>3</v>
      </c>
      <c r="D24" s="239">
        <v>3</v>
      </c>
      <c r="E24" s="239">
        <v>3</v>
      </c>
      <c r="F24" s="239">
        <v>3</v>
      </c>
      <c r="G24" s="239">
        <v>3</v>
      </c>
      <c r="H24" s="240">
        <f t="shared" si="2"/>
        <v>1</v>
      </c>
      <c r="I24" s="239">
        <v>0</v>
      </c>
    </row>
    <row r="25" spans="1:9" ht="16.5" thickBot="1" x14ac:dyDescent="0.3">
      <c r="A25" s="35" t="s">
        <v>563</v>
      </c>
      <c r="B25" s="239">
        <v>497.28</v>
      </c>
      <c r="C25" s="239">
        <v>466.46</v>
      </c>
      <c r="D25" s="239">
        <v>400</v>
      </c>
      <c r="E25" s="239">
        <v>384.03</v>
      </c>
      <c r="F25" s="239">
        <v>384.03</v>
      </c>
      <c r="G25" s="239">
        <v>384.03</v>
      </c>
      <c r="H25" s="240">
        <f t="shared" si="2"/>
        <v>1</v>
      </c>
      <c r="I25" s="239">
        <v>0</v>
      </c>
    </row>
    <row r="26" spans="1:9" ht="16.5" thickBot="1" x14ac:dyDescent="0.3">
      <c r="A26" s="35" t="s">
        <v>564</v>
      </c>
      <c r="B26" s="239">
        <v>0</v>
      </c>
      <c r="C26" s="239">
        <v>0</v>
      </c>
      <c r="D26" s="239">
        <v>10</v>
      </c>
      <c r="E26" s="239">
        <v>0</v>
      </c>
      <c r="F26" s="239">
        <v>0</v>
      </c>
      <c r="G26" s="239">
        <v>0</v>
      </c>
      <c r="H26" s="240">
        <v>0</v>
      </c>
      <c r="I26" s="239">
        <v>0</v>
      </c>
    </row>
    <row r="27" spans="1:9" ht="15.75" x14ac:dyDescent="0.25">
      <c r="A27" s="37" t="s">
        <v>74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A11" sqref="A11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280" t="s">
        <v>515</v>
      </c>
      <c r="B2" s="280"/>
      <c r="C2" s="280"/>
      <c r="D2" s="280"/>
    </row>
    <row r="4" spans="1:4" ht="40.5" customHeight="1" x14ac:dyDescent="0.25">
      <c r="A4" s="298" t="s">
        <v>494</v>
      </c>
      <c r="B4" s="298"/>
      <c r="C4" s="298"/>
      <c r="D4" s="298"/>
    </row>
    <row r="5" spans="1:4" ht="45" x14ac:dyDescent="0.25">
      <c r="A5" s="87" t="s">
        <v>80</v>
      </c>
      <c r="B5" s="87" t="s">
        <v>81</v>
      </c>
      <c r="C5" s="87" t="s">
        <v>82</v>
      </c>
      <c r="D5" s="87" t="s">
        <v>83</v>
      </c>
    </row>
    <row r="6" spans="1:4" ht="30" x14ac:dyDescent="0.25">
      <c r="A6" s="243" t="s">
        <v>566</v>
      </c>
      <c r="B6" s="244">
        <v>93400</v>
      </c>
      <c r="C6" s="141">
        <v>5011</v>
      </c>
      <c r="D6" s="243" t="s">
        <v>567</v>
      </c>
    </row>
    <row r="7" spans="1:4" x14ac:dyDescent="0.25">
      <c r="A7" s="6" t="s">
        <v>566</v>
      </c>
      <c r="B7" s="136">
        <v>23163</v>
      </c>
      <c r="C7" s="177">
        <v>5031</v>
      </c>
      <c r="D7" s="6" t="s">
        <v>567</v>
      </c>
    </row>
    <row r="8" spans="1:4" ht="30" x14ac:dyDescent="0.25">
      <c r="A8" s="243" t="s">
        <v>566</v>
      </c>
      <c r="B8" s="244">
        <v>8406</v>
      </c>
      <c r="C8" s="141">
        <v>5032</v>
      </c>
      <c r="D8" s="243" t="s">
        <v>567</v>
      </c>
    </row>
    <row r="9" spans="1:4" x14ac:dyDescent="0.25">
      <c r="A9" s="6" t="s">
        <v>566</v>
      </c>
      <c r="B9" s="136">
        <v>1868</v>
      </c>
      <c r="C9" s="177">
        <v>5342</v>
      </c>
      <c r="D9" s="6" t="s">
        <v>567</v>
      </c>
    </row>
    <row r="10" spans="1:4" x14ac:dyDescent="0.25">
      <c r="A10" s="243" t="s">
        <v>297</v>
      </c>
      <c r="B10" s="244">
        <f>SUM(B6:B9)</f>
        <v>126837</v>
      </c>
      <c r="C10" s="141"/>
      <c r="D10" s="140"/>
    </row>
    <row r="11" spans="1:4" x14ac:dyDescent="0.25">
      <c r="A11" s="6"/>
      <c r="B11" s="136"/>
      <c r="C11" s="177"/>
      <c r="D11" s="6"/>
    </row>
    <row r="12" spans="1:4" x14ac:dyDescent="0.25">
      <c r="A12" s="140"/>
      <c r="B12" s="244"/>
      <c r="C12" s="141"/>
      <c r="D12" s="140"/>
    </row>
    <row r="13" spans="1:4" x14ac:dyDescent="0.25">
      <c r="A13" s="6"/>
      <c r="B13" s="136"/>
      <c r="C13" s="177"/>
      <c r="D13" s="6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E6" sqref="E6"/>
    </sheetView>
  </sheetViews>
  <sheetFormatPr defaultRowHeight="15" x14ac:dyDescent="0.25"/>
  <cols>
    <col min="1" max="5" width="17.42578125" customWidth="1"/>
  </cols>
  <sheetData>
    <row r="2" spans="1:5" x14ac:dyDescent="0.25">
      <c r="A2" s="280" t="s">
        <v>516</v>
      </c>
      <c r="B2" s="280"/>
      <c r="C2" s="280"/>
      <c r="D2" s="280"/>
      <c r="E2" s="280"/>
    </row>
    <row r="4" spans="1:5" x14ac:dyDescent="0.25">
      <c r="A4" s="299" t="s">
        <v>78</v>
      </c>
      <c r="B4" s="299"/>
      <c r="C4" s="299"/>
      <c r="D4" s="299"/>
      <c r="E4" s="299"/>
    </row>
    <row r="5" spans="1:5" ht="45" x14ac:dyDescent="0.25">
      <c r="A5" s="87" t="s">
        <v>80</v>
      </c>
      <c r="B5" s="87" t="s">
        <v>84</v>
      </c>
      <c r="C5" s="87" t="s">
        <v>85</v>
      </c>
      <c r="D5" s="87" t="s">
        <v>86</v>
      </c>
      <c r="E5" s="87" t="s">
        <v>87</v>
      </c>
    </row>
    <row r="6" spans="1:5" ht="30" x14ac:dyDescent="0.25">
      <c r="A6" s="243" t="s">
        <v>568</v>
      </c>
      <c r="B6" s="140">
        <v>0</v>
      </c>
      <c r="C6" s="140">
        <v>0</v>
      </c>
      <c r="D6" s="140">
        <v>0</v>
      </c>
      <c r="E6" s="140"/>
    </row>
    <row r="12" spans="1:5" ht="50.25" customHeight="1" x14ac:dyDescent="0.25">
      <c r="A12" s="301" t="s">
        <v>93</v>
      </c>
      <c r="B12" s="301"/>
      <c r="C12" s="301"/>
      <c r="D12" s="301"/>
    </row>
    <row r="13" spans="1:5" ht="30" x14ac:dyDescent="0.25">
      <c r="A13" s="87" t="s">
        <v>88</v>
      </c>
      <c r="B13" s="300" t="s">
        <v>90</v>
      </c>
      <c r="C13" s="300"/>
      <c r="D13" s="300" t="s">
        <v>87</v>
      </c>
    </row>
    <row r="14" spans="1:5" ht="45" x14ac:dyDescent="0.25">
      <c r="A14" s="87" t="s">
        <v>89</v>
      </c>
      <c r="B14" s="87" t="s">
        <v>91</v>
      </c>
      <c r="C14" s="87" t="s">
        <v>92</v>
      </c>
      <c r="D14" s="300"/>
    </row>
    <row r="15" spans="1:5" x14ac:dyDescent="0.25">
      <c r="A15" s="140"/>
      <c r="B15" s="141"/>
      <c r="C15" s="141"/>
      <c r="D15" s="140"/>
    </row>
    <row r="16" spans="1:5" x14ac:dyDescent="0.25">
      <c r="A16" s="140"/>
      <c r="B16" s="141"/>
      <c r="C16" s="141"/>
      <c r="D16" s="140"/>
    </row>
    <row r="17" spans="1:4" x14ac:dyDescent="0.25">
      <c r="A17" s="140"/>
      <c r="B17" s="141"/>
      <c r="C17" s="141"/>
      <c r="D17" s="140"/>
    </row>
    <row r="18" spans="1:4" x14ac:dyDescent="0.25">
      <c r="A18" s="140"/>
      <c r="B18" s="141"/>
      <c r="C18" s="141"/>
      <c r="D18" s="140"/>
    </row>
    <row r="19" spans="1:4" x14ac:dyDescent="0.25">
      <c r="A19" s="140"/>
      <c r="B19" s="141"/>
      <c r="C19" s="141"/>
      <c r="D19" s="140"/>
    </row>
    <row r="20" spans="1:4" x14ac:dyDescent="0.25">
      <c r="A20" s="140"/>
      <c r="B20" s="141"/>
      <c r="C20" s="141"/>
      <c r="D20" s="140"/>
    </row>
    <row r="21" spans="1:4" x14ac:dyDescent="0.25">
      <c r="A21" s="140"/>
      <c r="B21" s="141"/>
      <c r="C21" s="141"/>
      <c r="D21" s="140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H20" sqref="H20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280" t="s">
        <v>517</v>
      </c>
      <c r="C2" s="280"/>
      <c r="D2" s="280"/>
      <c r="E2" s="280"/>
      <c r="F2" s="280"/>
      <c r="G2" s="280"/>
      <c r="H2" s="280"/>
    </row>
    <row r="4" spans="2:8" ht="39.75" customHeight="1" x14ac:dyDescent="0.25">
      <c r="B4" s="300" t="s">
        <v>415</v>
      </c>
      <c r="C4" s="302"/>
      <c r="D4" s="302"/>
      <c r="E4" s="302"/>
      <c r="F4" s="302"/>
      <c r="G4" s="302"/>
      <c r="H4" s="302"/>
    </row>
    <row r="5" spans="2:8" ht="30" x14ac:dyDescent="0.25">
      <c r="B5" s="303" t="s">
        <v>97</v>
      </c>
      <c r="C5" s="303"/>
      <c r="D5" s="303"/>
      <c r="E5" s="150" t="s">
        <v>45</v>
      </c>
      <c r="F5" s="150" t="s">
        <v>46</v>
      </c>
      <c r="G5" s="150" t="s">
        <v>98</v>
      </c>
      <c r="H5" s="150" t="s">
        <v>569</v>
      </c>
    </row>
    <row r="6" spans="2:8" ht="15" customHeight="1" x14ac:dyDescent="0.25">
      <c r="B6" s="304" t="s">
        <v>463</v>
      </c>
      <c r="C6" s="304"/>
      <c r="D6" s="304"/>
      <c r="E6" s="40">
        <f>E7+E12</f>
        <v>53595.56</v>
      </c>
      <c r="F6" s="246">
        <f t="shared" ref="F6:H6" si="0">F7+F12</f>
        <v>57965.4</v>
      </c>
      <c r="G6" s="246">
        <f t="shared" si="0"/>
        <v>58100.71</v>
      </c>
      <c r="H6" s="246">
        <f t="shared" si="0"/>
        <v>57935.76</v>
      </c>
    </row>
    <row r="7" spans="2:8" ht="15" customHeight="1" x14ac:dyDescent="0.25">
      <c r="B7" s="300" t="s">
        <v>99</v>
      </c>
      <c r="C7" s="305" t="s">
        <v>100</v>
      </c>
      <c r="D7" s="306"/>
      <c r="E7" s="246">
        <f>E8+E9+E10+E11</f>
        <v>25920</v>
      </c>
      <c r="F7" s="246">
        <f t="shared" ref="F7:H7" si="1">F8+F9+F10+F11</f>
        <v>28739.84</v>
      </c>
      <c r="G7" s="246">
        <f t="shared" si="1"/>
        <v>28646.44</v>
      </c>
      <c r="H7" s="246">
        <f t="shared" si="1"/>
        <v>28646.44</v>
      </c>
    </row>
    <row r="8" spans="2:8" ht="45" x14ac:dyDescent="0.25">
      <c r="B8" s="300"/>
      <c r="C8" s="300" t="s">
        <v>99</v>
      </c>
      <c r="D8" s="41" t="s">
        <v>102</v>
      </c>
      <c r="E8" s="247">
        <v>25920</v>
      </c>
      <c r="F8" s="247">
        <v>28739.84</v>
      </c>
      <c r="G8" s="247">
        <v>28646.44</v>
      </c>
      <c r="H8" s="247">
        <v>28646.44</v>
      </c>
    </row>
    <row r="9" spans="2:8" ht="45" x14ac:dyDescent="0.25">
      <c r="B9" s="300"/>
      <c r="C9" s="300"/>
      <c r="D9" s="41" t="s">
        <v>103</v>
      </c>
      <c r="E9" s="247">
        <v>0</v>
      </c>
      <c r="F9" s="247">
        <v>0</v>
      </c>
      <c r="G9" s="247">
        <v>0</v>
      </c>
      <c r="H9" s="247">
        <v>0</v>
      </c>
    </row>
    <row r="10" spans="2:8" ht="30" x14ac:dyDescent="0.25">
      <c r="B10" s="300"/>
      <c r="C10" s="300"/>
      <c r="D10" s="41" t="s">
        <v>104</v>
      </c>
      <c r="E10" s="247">
        <v>0</v>
      </c>
      <c r="F10" s="247">
        <v>0</v>
      </c>
      <c r="G10" s="247">
        <v>0</v>
      </c>
      <c r="H10" s="247">
        <v>0</v>
      </c>
    </row>
    <row r="11" spans="2:8" ht="45" x14ac:dyDescent="0.25">
      <c r="B11" s="300"/>
      <c r="C11" s="300"/>
      <c r="D11" s="41" t="s">
        <v>105</v>
      </c>
      <c r="E11" s="247">
        <v>0</v>
      </c>
      <c r="F11" s="247">
        <v>0</v>
      </c>
      <c r="G11" s="247">
        <v>0</v>
      </c>
      <c r="H11" s="247">
        <v>0</v>
      </c>
    </row>
    <row r="12" spans="2:8" ht="15" customHeight="1" x14ac:dyDescent="0.25">
      <c r="B12" s="300"/>
      <c r="C12" s="307" t="s">
        <v>106</v>
      </c>
      <c r="D12" s="307"/>
      <c r="E12" s="246">
        <f>E13+E14+E15+E16+E17+E18+E19</f>
        <v>27675.56</v>
      </c>
      <c r="F12" s="246">
        <f t="shared" ref="F12:H12" si="2">F13+F14+F15+F16+F17+F18+F19</f>
        <v>29225.56</v>
      </c>
      <c r="G12" s="246">
        <f t="shared" si="2"/>
        <v>29454.27</v>
      </c>
      <c r="H12" s="246">
        <f t="shared" si="2"/>
        <v>29289.320000000003</v>
      </c>
    </row>
    <row r="13" spans="2:8" ht="15" customHeight="1" x14ac:dyDescent="0.25">
      <c r="B13" s="300"/>
      <c r="C13" s="300" t="s">
        <v>99</v>
      </c>
      <c r="D13" s="41" t="s">
        <v>107</v>
      </c>
      <c r="E13" s="245">
        <v>30</v>
      </c>
      <c r="F13" s="248">
        <v>6.15</v>
      </c>
      <c r="G13" s="248">
        <v>26.15</v>
      </c>
      <c r="H13" s="248">
        <v>26.15</v>
      </c>
    </row>
    <row r="14" spans="2:8" x14ac:dyDescent="0.25">
      <c r="B14" s="300"/>
      <c r="C14" s="300"/>
      <c r="D14" s="41" t="s">
        <v>108</v>
      </c>
      <c r="E14" s="245">
        <v>27500</v>
      </c>
      <c r="F14" s="245">
        <v>29150</v>
      </c>
      <c r="G14" s="245">
        <v>29296.34</v>
      </c>
      <c r="H14" s="245">
        <v>29188.02</v>
      </c>
    </row>
    <row r="15" spans="2:8" x14ac:dyDescent="0.25">
      <c r="B15" s="300"/>
      <c r="C15" s="300"/>
      <c r="D15" s="41" t="s">
        <v>109</v>
      </c>
      <c r="E15" s="245">
        <v>0</v>
      </c>
      <c r="F15" s="245">
        <v>0</v>
      </c>
      <c r="G15" s="245">
        <v>0</v>
      </c>
      <c r="H15" s="245">
        <v>0</v>
      </c>
    </row>
    <row r="16" spans="2:8" x14ac:dyDescent="0.25">
      <c r="B16" s="300"/>
      <c r="C16" s="300"/>
      <c r="D16" s="41" t="s">
        <v>464</v>
      </c>
      <c r="E16" s="245">
        <v>0</v>
      </c>
      <c r="F16" s="245">
        <v>0</v>
      </c>
      <c r="G16" s="245">
        <v>0</v>
      </c>
      <c r="H16" s="245">
        <v>0</v>
      </c>
    </row>
    <row r="17" spans="2:8" x14ac:dyDescent="0.25">
      <c r="B17" s="300"/>
      <c r="C17" s="300"/>
      <c r="D17" s="41" t="s">
        <v>465</v>
      </c>
      <c r="E17" s="247">
        <v>0</v>
      </c>
      <c r="F17" s="245">
        <v>0</v>
      </c>
      <c r="G17" s="245">
        <v>0</v>
      </c>
      <c r="H17" s="245">
        <v>0</v>
      </c>
    </row>
    <row r="18" spans="2:8" x14ac:dyDescent="0.25">
      <c r="B18" s="300"/>
      <c r="C18" s="300"/>
      <c r="D18" s="41" t="s">
        <v>466</v>
      </c>
      <c r="E18" s="247">
        <v>0</v>
      </c>
      <c r="F18" s="245">
        <v>0</v>
      </c>
      <c r="G18" s="245">
        <v>0</v>
      </c>
      <c r="H18" s="245">
        <v>0</v>
      </c>
    </row>
    <row r="19" spans="2:8" ht="30" x14ac:dyDescent="0.25">
      <c r="B19" s="300"/>
      <c r="C19" s="300"/>
      <c r="D19" s="41" t="s">
        <v>110</v>
      </c>
      <c r="E19" s="247">
        <v>145.56</v>
      </c>
      <c r="F19" s="245">
        <v>69.41</v>
      </c>
      <c r="G19" s="245">
        <v>131.78</v>
      </c>
      <c r="H19" s="245">
        <v>75.150000000000006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3</vt:i4>
      </vt:variant>
    </vt:vector>
  </HeadingPairs>
  <TitlesOfParts>
    <vt:vector size="38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12. Rozlišovací znaky 2023</vt:lpstr>
      <vt:lpstr>13. Bagatelní exekuce</vt:lpstr>
      <vt:lpstr>14. OI</vt:lpstr>
      <vt:lpstr>15. OBKŘ</vt:lpstr>
      <vt:lpstr>16. Zotavovny</vt:lpstr>
      <vt:lpstr>17a. Mezinárodní organizace</vt:lpstr>
      <vt:lpstr>17b. Dotace (pouze Aparát)</vt:lpstr>
      <vt:lpstr>18. CZ PRES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COVID 19</vt:lpstr>
      <vt:lpstr>25. Ukrajina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2023'!Názvy_tisku</vt:lpstr>
      <vt:lpstr>'12. Rozlišovací znaky 2023'!Oblast_tisku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Juhászová Naděžda</cp:lastModifiedBy>
  <cp:lastPrinted>2024-01-24T11:17:07Z</cp:lastPrinted>
  <dcterms:created xsi:type="dcterms:W3CDTF">2015-06-05T18:19:34Z</dcterms:created>
  <dcterms:modified xsi:type="dcterms:W3CDTF">2024-01-24T11:18:08Z</dcterms:modified>
</cp:coreProperties>
</file>