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h.sou-plz.justice.cz\dfs\Users\njuhaszova\Desktop\ROZBOR\rozbor za rok 2025\rozbor hospodaření\"/>
    </mc:Choice>
  </mc:AlternateContent>
  <xr:revisionPtr revIDLastSave="0" documentId="13_ncr:1_{097B001D-E3F0-41A9-9E92-672AD72AAB6D}" xr6:coauthVersionLast="47" xr6:coauthVersionMax="47" xr10:uidLastSave="{00000000-0000-0000-0000-000000000000}"/>
  <bookViews>
    <workbookView xWindow="0" yWindow="1905" windowWidth="38400" windowHeight="18975" tabRatio="936" firstSheet="37" activeTab="48" xr2:uid="{00000000-000D-0000-FFFF-FFFF00000000}"/>
  </bookViews>
  <sheets>
    <sheet name="Obsah + pokyny" sheetId="2" r:id="rId1"/>
    <sheet name="1. Zhodnocení plnění rozpočtu" sheetId="1" r:id="rId2"/>
    <sheet name="2. Přehled o plnění příjmů" sheetId="43" r:id="rId3"/>
    <sheet name="3. Nedaňové příjmy" sheetId="44" r:id="rId4"/>
    <sheet name="4. Vyhodnocení výdajů" sheetId="6" r:id="rId5"/>
    <sheet name="5. Běžné výdaje" sheetId="7" r:id="rId6"/>
    <sheet name="6. Vázání výdajů " sheetId="8" r:id="rId7"/>
    <sheet name="7. Mimorozpočtové zdroje" sheetId="9" r:id="rId8"/>
    <sheet name="8. Prostředky na platy a OPPP" sheetId="40" r:id="rId9"/>
    <sheet name="9. Průměrné platy" sheetId="41" r:id="rId10"/>
    <sheet name="10. Stavy zaměstnanců" sheetId="42" r:id="rId11"/>
    <sheet name="11. Stravování zaměstnanců" sheetId="13" r:id="rId12"/>
    <sheet name="11a. Stravování - jídelny" sheetId="46" r:id="rId13"/>
    <sheet name="12. Rozlišovací znaky 2025" sheetId="14" r:id="rId14"/>
    <sheet name="13. Bagatelní exekuce" sheetId="15" r:id="rId15"/>
    <sheet name="List12" sheetId="60" r:id="rId16"/>
    <sheet name="13a. Bezvýsledné exekuce" sheetId="47" r:id="rId17"/>
    <sheet name="14. OI" sheetId="16" r:id="rId18"/>
    <sheet name="15. OBKŘ" sheetId="17" r:id="rId19"/>
    <sheet name="16. Zotavovny" sheetId="18" r:id="rId20"/>
    <sheet name="17a. Mezinárodní organizace" sheetId="39" r:id="rId21"/>
    <sheet name="17b. Dotace (pouze Aparát)" sheetId="19" r:id="rId22"/>
    <sheet name="18. Evropští pověření žalobci" sheetId="48" r:id="rId23"/>
    <sheet name="List1" sheetId="49" r:id="rId24"/>
    <sheet name="List2" sheetId="50" r:id="rId25"/>
    <sheet name="List3" sheetId="51" r:id="rId26"/>
    <sheet name="List4" sheetId="52" r:id="rId27"/>
    <sheet name="List5" sheetId="53" r:id="rId28"/>
    <sheet name="List6" sheetId="54" r:id="rId29"/>
    <sheet name="List7" sheetId="55" r:id="rId30"/>
    <sheet name="List8" sheetId="56" r:id="rId31"/>
    <sheet name="List9" sheetId="57" r:id="rId32"/>
    <sheet name="List10" sheetId="58" r:id="rId33"/>
    <sheet name="List11" sheetId="59" r:id="rId34"/>
    <sheet name="19. Programové financování" sheetId="45" r:id="rId35"/>
    <sheet name="20. Největší investiční akce" sheetId="22" r:id="rId36"/>
    <sheet name="21. Projekty spolufinan.  EU_FM" sheetId="23" r:id="rId37"/>
    <sheet name="22.Výzkum, vývoj a inovace" sheetId="24" r:id="rId38"/>
    <sheet name="23. NNV" sheetId="25" r:id="rId39"/>
    <sheet name="24. volná tabulka - nevyplňovat" sheetId="26" r:id="rId40"/>
    <sheet name="25. volná tabulka - nevyplňovat" sheetId="27" r:id="rId41"/>
    <sheet name="26. Programy" sheetId="28" r:id="rId42"/>
    <sheet name="27. Civilní mise" sheetId="29" r:id="rId43"/>
    <sheet name="28. Pracovní cesty" sheetId="30" r:id="rId44"/>
    <sheet name="29. Zahraniční pracovní cesty" sheetId="31" r:id="rId45"/>
    <sheet name="30. Zálohové platby" sheetId="32" r:id="rId46"/>
    <sheet name="31. Úspory" sheetId="33" r:id="rId47"/>
    <sheet name="32. Bezúplatné převody majetku" sheetId="34" r:id="rId48"/>
    <sheet name="33. Veřejné zakázky 300 mil. Kč" sheetId="35" r:id="rId49"/>
  </sheets>
  <definedNames>
    <definedName name="_xlnm._FilterDatabase" localSheetId="13" hidden="1">'12. Rozlišovací znaky 2025'!$A$4:$C$58</definedName>
    <definedName name="_xlnm.Print_Titles" localSheetId="13">'12. Rozlišovací znaky 2025'!$3:$4</definedName>
    <definedName name="_xlnm.Print_Area" localSheetId="13">'12. Rozlišovací znaky 2025'!$A$3:$C$57</definedName>
    <definedName name="_xlnm.Print_Area" localSheetId="19">'16. Zotavovny'!$A$1:$I$40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5" l="1"/>
  <c r="F11" i="25"/>
  <c r="E11" i="25"/>
  <c r="C11" i="25"/>
  <c r="D11" i="25"/>
  <c r="B11" i="25"/>
  <c r="I11" i="33"/>
  <c r="I12" i="33"/>
  <c r="I7" i="33"/>
  <c r="I8" i="33"/>
  <c r="I9" i="33"/>
  <c r="I10" i="33"/>
  <c r="I6" i="33"/>
  <c r="C21" i="45"/>
  <c r="B21" i="45"/>
  <c r="H13" i="17"/>
  <c r="H12" i="17"/>
  <c r="G16" i="17"/>
  <c r="F16" i="17"/>
  <c r="E16" i="17"/>
  <c r="D16" i="17"/>
  <c r="C16" i="17"/>
  <c r="B16" i="17"/>
  <c r="H15" i="17"/>
  <c r="H14" i="17"/>
  <c r="H11" i="17"/>
  <c r="H10" i="17"/>
  <c r="H9" i="17"/>
  <c r="H8" i="17"/>
  <c r="H7" i="17"/>
  <c r="C14" i="16"/>
  <c r="D14" i="16"/>
  <c r="E14" i="16"/>
  <c r="F14" i="16"/>
  <c r="G14" i="16"/>
  <c r="B14" i="16"/>
  <c r="H8" i="16"/>
  <c r="H9" i="16"/>
  <c r="H10" i="16"/>
  <c r="H11" i="16"/>
  <c r="H12" i="16"/>
  <c r="H13" i="16"/>
  <c r="H7" i="16"/>
  <c r="H15" i="7"/>
  <c r="B7" i="7"/>
  <c r="B27" i="7"/>
  <c r="I8" i="7"/>
  <c r="C8" i="7"/>
  <c r="D8" i="7"/>
  <c r="E8" i="7"/>
  <c r="F8" i="7"/>
  <c r="G8" i="7"/>
  <c r="B8" i="7"/>
  <c r="I27" i="7"/>
  <c r="C27" i="7"/>
  <c r="D27" i="7"/>
  <c r="E27" i="7"/>
  <c r="F27" i="7"/>
  <c r="H27" i="7" s="1"/>
  <c r="G27" i="7"/>
  <c r="I25" i="7"/>
  <c r="C25" i="7"/>
  <c r="D25" i="7"/>
  <c r="E25" i="7"/>
  <c r="F25" i="7"/>
  <c r="G25" i="7"/>
  <c r="B25" i="7"/>
  <c r="I22" i="7"/>
  <c r="G22" i="7"/>
  <c r="C22" i="7"/>
  <c r="D22" i="7"/>
  <c r="E22" i="7"/>
  <c r="F22" i="7"/>
  <c r="B22" i="7"/>
  <c r="I13" i="7"/>
  <c r="C13" i="7"/>
  <c r="D13" i="7"/>
  <c r="E13" i="7"/>
  <c r="F13" i="7"/>
  <c r="G13" i="7"/>
  <c r="B13" i="7"/>
  <c r="H28" i="7"/>
  <c r="H24" i="7"/>
  <c r="H23" i="7"/>
  <c r="H11" i="7"/>
  <c r="H9" i="7"/>
  <c r="H10" i="7"/>
  <c r="H12" i="7"/>
  <c r="H14" i="7"/>
  <c r="H16" i="7"/>
  <c r="H17" i="7"/>
  <c r="H18" i="7"/>
  <c r="H19" i="7"/>
  <c r="H21" i="7"/>
  <c r="C26" i="44"/>
  <c r="D26" i="44"/>
  <c r="B26" i="44"/>
  <c r="C15" i="44"/>
  <c r="D15" i="44"/>
  <c r="E15" i="44"/>
  <c r="B15" i="44"/>
  <c r="B20" i="43"/>
  <c r="C11" i="43"/>
  <c r="D11" i="43"/>
  <c r="E11" i="43"/>
  <c r="B11" i="43"/>
  <c r="I24" i="48"/>
  <c r="H24" i="48"/>
  <c r="E24" i="48"/>
  <c r="I23" i="48"/>
  <c r="H23" i="48"/>
  <c r="E23" i="48"/>
  <c r="F13" i="48"/>
  <c r="E13" i="48"/>
  <c r="D13" i="48"/>
  <c r="C13" i="48"/>
  <c r="F10" i="48"/>
  <c r="E10" i="48"/>
  <c r="D10" i="48"/>
  <c r="D6" i="48" s="1"/>
  <c r="C10" i="48"/>
  <c r="F7" i="48"/>
  <c r="F6" i="48" s="1"/>
  <c r="E7" i="48"/>
  <c r="D7" i="48"/>
  <c r="C7" i="48"/>
  <c r="D66" i="14"/>
  <c r="J8" i="30"/>
  <c r="J10" i="30" s="1"/>
  <c r="I8" i="30"/>
  <c r="I10" i="30" s="1"/>
  <c r="D7" i="30"/>
  <c r="D9" i="30" s="1"/>
  <c r="C7" i="30"/>
  <c r="C9" i="30" s="1"/>
  <c r="E21" i="47"/>
  <c r="D21" i="47"/>
  <c r="C21" i="47"/>
  <c r="B21" i="47"/>
  <c r="H16" i="17" l="1"/>
  <c r="H14" i="16"/>
  <c r="I7" i="7"/>
  <c r="G7" i="7"/>
  <c r="H13" i="7"/>
  <c r="F7" i="7"/>
  <c r="H8" i="7"/>
  <c r="E7" i="7"/>
  <c r="D7" i="7"/>
  <c r="C7" i="7"/>
  <c r="H22" i="7"/>
  <c r="C6" i="48"/>
  <c r="E6" i="48"/>
  <c r="D65" i="14"/>
  <c r="D64" i="14"/>
  <c r="J16" i="42"/>
  <c r="I16" i="42"/>
  <c r="F16" i="42"/>
  <c r="J15" i="42"/>
  <c r="I15" i="42"/>
  <c r="F15" i="42"/>
  <c r="J14" i="42"/>
  <c r="I14" i="42"/>
  <c r="F14" i="42"/>
  <c r="J13" i="42"/>
  <c r="I13" i="42"/>
  <c r="F13" i="42"/>
  <c r="J12" i="42"/>
  <c r="I12" i="42"/>
  <c r="F12" i="42"/>
  <c r="J11" i="42"/>
  <c r="I11" i="42"/>
  <c r="F11" i="42"/>
  <c r="J10" i="42"/>
  <c r="I10" i="42"/>
  <c r="F10" i="42"/>
  <c r="J9" i="42"/>
  <c r="I9" i="42"/>
  <c r="F9" i="42"/>
  <c r="J8" i="42"/>
  <c r="I8" i="42"/>
  <c r="F8" i="42"/>
  <c r="J7" i="42"/>
  <c r="I7" i="42"/>
  <c r="F7" i="42"/>
  <c r="I16" i="41"/>
  <c r="F16" i="41"/>
  <c r="I15" i="41"/>
  <c r="F15" i="41"/>
  <c r="I14" i="41"/>
  <c r="F14" i="41"/>
  <c r="I13" i="41"/>
  <c r="F13" i="41"/>
  <c r="I12" i="41"/>
  <c r="F12" i="41"/>
  <c r="I11" i="41"/>
  <c r="F11" i="41"/>
  <c r="I10" i="41"/>
  <c r="F10" i="41"/>
  <c r="I9" i="41"/>
  <c r="F9" i="41"/>
  <c r="I8" i="41"/>
  <c r="F8" i="41"/>
  <c r="I7" i="41"/>
  <c r="F7" i="41"/>
  <c r="H12" i="40"/>
  <c r="G12" i="40"/>
  <c r="F12" i="40"/>
  <c r="E12" i="40"/>
  <c r="H7" i="40"/>
  <c r="G7" i="40"/>
  <c r="F7" i="40"/>
  <c r="E7" i="40"/>
  <c r="J13" i="41" l="1"/>
  <c r="J9" i="41"/>
  <c r="J8" i="41"/>
  <c r="J16" i="41"/>
  <c r="J15" i="41"/>
  <c r="J14" i="41"/>
  <c r="H6" i="40"/>
  <c r="G6" i="40"/>
  <c r="F6" i="40"/>
  <c r="E6" i="40"/>
  <c r="H7" i="7"/>
  <c r="J10" i="41"/>
  <c r="J12" i="41"/>
  <c r="J7" i="41"/>
  <c r="J11" i="41"/>
  <c r="F21" i="23" l="1"/>
  <c r="E21" i="23"/>
  <c r="D21" i="23"/>
  <c r="G20" i="23"/>
  <c r="G19" i="23"/>
  <c r="F18" i="23"/>
  <c r="E18" i="23"/>
  <c r="D18" i="23"/>
  <c r="G17" i="23"/>
  <c r="G16" i="23"/>
  <c r="F15" i="23"/>
  <c r="E15" i="23"/>
  <c r="D15" i="23"/>
  <c r="G14" i="23"/>
  <c r="G13" i="23"/>
  <c r="F12" i="23"/>
  <c r="E12" i="23"/>
  <c r="D12" i="23"/>
  <c r="G11" i="23"/>
  <c r="G10" i="23"/>
  <c r="G12" i="23" s="1"/>
  <c r="F9" i="23"/>
  <c r="E9" i="23"/>
  <c r="D9" i="23"/>
  <c r="G8" i="23"/>
  <c r="G7" i="23"/>
  <c r="E21" i="15"/>
  <c r="D21" i="15"/>
  <c r="C21" i="15"/>
  <c r="B21" i="15"/>
  <c r="G15" i="23" l="1"/>
  <c r="G18" i="23"/>
  <c r="G9" i="23"/>
  <c r="G21" i="23"/>
</calcChain>
</file>

<file path=xl/sharedStrings.xml><?xml version="1.0" encoding="utf-8"?>
<sst xmlns="http://schemas.openxmlformats.org/spreadsheetml/2006/main" count="970" uniqueCount="668">
  <si>
    <t>POKYNY</t>
  </si>
  <si>
    <t>Pokud není určeno jinak, tabulky vyplňte v tis. Kč.</t>
  </si>
  <si>
    <t>OBSAH</t>
  </si>
  <si>
    <t>Zhodnocení plnění rozpočtu</t>
  </si>
  <si>
    <t xml:space="preserve">1. </t>
  </si>
  <si>
    <t>Název tabulky</t>
  </si>
  <si>
    <t>V textové části pod bodem</t>
  </si>
  <si>
    <t>2.1.</t>
  </si>
  <si>
    <t xml:space="preserve">Ukazatel </t>
  </si>
  <si>
    <t>Skutečnost 20xx-1</t>
  </si>
  <si>
    <t>Schválený rozpočet 20xx</t>
  </si>
  <si>
    <t>Rozpočet po změnách 20xx</t>
  </si>
  <si>
    <t>Konečný rozpočet 20xx</t>
  </si>
  <si>
    <t>Skutečnost 20xx</t>
  </si>
  <si>
    <t>Plnění konečného rozpočtu v %</t>
  </si>
  <si>
    <t>Příjmy celkem</t>
  </si>
  <si>
    <t>Výdaje celkem</t>
  </si>
  <si>
    <t>běžné</t>
  </si>
  <si>
    <t>kapitálové</t>
  </si>
  <si>
    <t>2.</t>
  </si>
  <si>
    <t>Příjmy</t>
  </si>
  <si>
    <t>3.1.</t>
  </si>
  <si>
    <t>Příjmy - třída</t>
  </si>
  <si>
    <t>Skutečnost - rok předcházející hodnocenému roku</t>
  </si>
  <si>
    <t>Schválený rozpočet - hodnocený rok</t>
  </si>
  <si>
    <t xml:space="preserve"> Rozpočet po změnách - hodnocený rok</t>
  </si>
  <si>
    <t>Skutečnost - hodnocený rok</t>
  </si>
  <si>
    <t>Plnění k rozpočtu po změnách v %</t>
  </si>
  <si>
    <t>1. Daňové příjmy</t>
  </si>
  <si>
    <t>2. Nedaňové příjmy</t>
  </si>
  <si>
    <t>3. Kapitálové příjmy</t>
  </si>
  <si>
    <t>4. Přijaté transfery</t>
  </si>
  <si>
    <t>Celkem</t>
  </si>
  <si>
    <t>Přehled o plnění  příjmů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</si>
  <si>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</si>
  <si>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</si>
  <si>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</si>
  <si>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</si>
  <si>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t xml:space="preserve">3. </t>
  </si>
  <si>
    <t>Nedaňové příjmy</t>
  </si>
  <si>
    <t>3.2.2.</t>
  </si>
  <si>
    <t>Třída 2 - nedaňové příjmy</t>
  </si>
  <si>
    <t>Rozpočtová položka</t>
  </si>
  <si>
    <t>2212 - Příjmy ze sankčních plateb</t>
  </si>
  <si>
    <t xml:space="preserve">2324 - Přijaté nekapitálové příspěvky a náhrady </t>
  </si>
  <si>
    <t>Ostatní</t>
  </si>
  <si>
    <t>Celkem  příjmy - tř. 2</t>
  </si>
  <si>
    <t>Skutečnost</t>
  </si>
  <si>
    <t>Schválený rozpočet</t>
  </si>
  <si>
    <t>Rozpočet po změnách</t>
  </si>
  <si>
    <t>20xx</t>
  </si>
  <si>
    <t>v tom:</t>
  </si>
  <si>
    <t>Běžné výdaje</t>
  </si>
  <si>
    <t>Platy a ostatní platby za provedenou práci*</t>
  </si>
  <si>
    <t>Povinné pojistné</t>
  </si>
  <si>
    <t>Převod FKSP</t>
  </si>
  <si>
    <t>Ostatní věcné výdaje</t>
  </si>
  <si>
    <t>Kapitálové výdaje</t>
  </si>
  <si>
    <t>*jedná se o podseskupení 501 a 502</t>
  </si>
  <si>
    <t>4.</t>
  </si>
  <si>
    <t>Vyhodnocení výdajů</t>
  </si>
  <si>
    <t>4.1.</t>
  </si>
  <si>
    <t>5.</t>
  </si>
  <si>
    <t>Seskupení, podseskupení</t>
  </si>
  <si>
    <t>v %</t>
  </si>
  <si>
    <t xml:space="preserve">5 - Běžné výdaje celkem             </t>
  </si>
  <si>
    <t xml:space="preserve">50 - Výdaje na platy  OOV a pojistné                                                              </t>
  </si>
  <si>
    <t xml:space="preserve">501-Platy          </t>
  </si>
  <si>
    <t>502-Ostatní platby za provedenou práci</t>
  </si>
  <si>
    <t>503-Povinné pojistné placené zaměstnavatelem</t>
  </si>
  <si>
    <t>51 - Neinvest. nákupy a související výdaje</t>
  </si>
  <si>
    <t>513-Nákup materiálu</t>
  </si>
  <si>
    <t>514-Úroky a ostatní finanční výdaje</t>
  </si>
  <si>
    <t>515-Nákup vody, paliv a energie</t>
  </si>
  <si>
    <t>516-Nákup služeb</t>
  </si>
  <si>
    <t>517-Ostatní nákupy</t>
  </si>
  <si>
    <t>518-Poskytnuté zálohy, jistiny a záruky</t>
  </si>
  <si>
    <t xml:space="preserve">519-Výdaje související s neinv. nákupy      </t>
  </si>
  <si>
    <t>Dále OSS provede u seskupení 52 – 59 přehled podstatných podseskupení z jejího pohledu např. u seskupení 55 hodnoty pro podseskupení 554* apod.</t>
  </si>
  <si>
    <t>6.</t>
  </si>
  <si>
    <t>4.1.1.</t>
  </si>
  <si>
    <t xml:space="preserve">7. </t>
  </si>
  <si>
    <t>Mimorozpočtové zdroje</t>
  </si>
  <si>
    <t>4.1.2.</t>
  </si>
  <si>
    <t>Název OSS</t>
  </si>
  <si>
    <t>Částka vázání v Kč</t>
  </si>
  <si>
    <t>Rozpočtová položka, na které jsou prostředky vázány</t>
  </si>
  <si>
    <t>Důvod vázání</t>
  </si>
  <si>
    <t>Čerpaná částka v Kč</t>
  </si>
  <si>
    <t>Nečerpaná částka v Kč</t>
  </si>
  <si>
    <t>Zdroj (3100000/2100000)</t>
  </si>
  <si>
    <t>Využití prostředků</t>
  </si>
  <si>
    <t>Čerpaná částka v Kč</t>
  </si>
  <si>
    <t>CELKEM</t>
  </si>
  <si>
    <t>Z toho</t>
  </si>
  <si>
    <t>Z mimorozpočtového zdroje (31*)</t>
  </si>
  <si>
    <t>Z NNV (4*)</t>
  </si>
  <si>
    <t>Probační a mediační služba uvede využití finančních prostředků podle § 12, odst. 3 zákona č. 59/2017 Sb., o použití peněžních prostředků z majetkových trestních sankcí uložených v trestním řízení. Částky budou uvedeny v Kč.</t>
  </si>
  <si>
    <t>Prostředky na platy a OPPP</t>
  </si>
  <si>
    <t>8.</t>
  </si>
  <si>
    <t>9.</t>
  </si>
  <si>
    <t>Ukazatel</t>
  </si>
  <si>
    <t>Konečný rozpočet</t>
  </si>
  <si>
    <t xml:space="preserve">Skutečnost k 31.12.20XX </t>
  </si>
  <si>
    <t>z toho:</t>
  </si>
  <si>
    <t>Platy (501)</t>
  </si>
  <si>
    <t>z toho</t>
  </si>
  <si>
    <t>Platy zaměstnanců v pracovním poměru vyjma zaměstnanců na služebních místech (položka 5011)</t>
  </si>
  <si>
    <t>Platy zaměstnanců bezpečnostních sborů a ozbrojených sil ve služebním poměru (položka 5012)</t>
  </si>
  <si>
    <t>Platy zaměstnanců na služebních místech podle zákona o státní službě (položka 5013)</t>
  </si>
  <si>
    <t>Platy zaměstnanců v pracovním poměru odvozované od platů ústavních činitelů (položka 5014)</t>
  </si>
  <si>
    <t>Ostatní platby za provedenou práci (502)</t>
  </si>
  <si>
    <t>Ostatní osobní výdaje (položka 5021)</t>
  </si>
  <si>
    <t>Platy soudců (položka 5022)</t>
  </si>
  <si>
    <t>Odstupné (položka 5024)</t>
  </si>
  <si>
    <t>Ostatní platby za provedenou práci jinde nezařazené (položka 5029)</t>
  </si>
  <si>
    <t>Kategorie</t>
  </si>
  <si>
    <t>20XX</t>
  </si>
  <si>
    <t xml:space="preserve">Průměrný plat v Kč </t>
  </si>
  <si>
    <t>Zaměstnanci v pracovním poměru celkem (položka 5011)</t>
  </si>
  <si>
    <t>Asistenti soudců</t>
  </si>
  <si>
    <t>Analytici</t>
  </si>
  <si>
    <t>Justiční čekatelé/kandidáti</t>
  </si>
  <si>
    <t>Právní čekatelé</t>
  </si>
  <si>
    <t>Vyšší soudní úředníci</t>
  </si>
  <si>
    <t>Zaměstnanci bezpečnostních sborů a ozbrojených sil ve služebním poměru (položka 5012)</t>
  </si>
  <si>
    <t>Zaměstnanci na služebních místech podle zákona o státní službě (položka 5013)</t>
  </si>
  <si>
    <t>Zaměstnanci v pracovním poměru s platy odvozovanými od platů ústavních činitelů (položka 5014)</t>
  </si>
  <si>
    <t>Představitelé státní moci a některých orgánů (položka 5022)</t>
  </si>
  <si>
    <t>10.</t>
  </si>
  <si>
    <t>Stavy zaměstnanců</t>
  </si>
  <si>
    <t>20XX -1</t>
  </si>
  <si>
    <t>11.</t>
  </si>
  <si>
    <t>Stravování zaměstnanců</t>
  </si>
  <si>
    <t>Rok 2022</t>
  </si>
  <si>
    <t>Příspěvek zaměstnance</t>
  </si>
  <si>
    <t>Příspěvek FKSP</t>
  </si>
  <si>
    <t>Příspěvek ze státního rozpočtu</t>
  </si>
  <si>
    <t>Typ stravování</t>
  </si>
  <si>
    <t>Kč /ks</t>
  </si>
  <si>
    <t>Nominální hodnota (stravenky, stravenkový paušál, vlastní jídelna)</t>
  </si>
  <si>
    <t>Rok 2024</t>
  </si>
  <si>
    <t>ROZLIŠOVACÍ ZNAKY</t>
  </si>
  <si>
    <t>ROK</t>
  </si>
  <si>
    <t>NÁZEV</t>
  </si>
  <si>
    <t>C19</t>
  </si>
  <si>
    <t>COVID 19 - ochranné prostředky</t>
  </si>
  <si>
    <t>DETI</t>
  </si>
  <si>
    <t>Dětská skupina</t>
  </si>
  <si>
    <t>TU</t>
  </si>
  <si>
    <t>Telefonní ústředny - 61226</t>
  </si>
  <si>
    <t>UA</t>
  </si>
  <si>
    <t>Ukrajina</t>
  </si>
  <si>
    <t>Náhrada ušlého výdělku přísedícím</t>
  </si>
  <si>
    <t>Paušální náhrada přísedícím</t>
  </si>
  <si>
    <t>Počítače</t>
  </si>
  <si>
    <t>Notebooky</t>
  </si>
  <si>
    <t>Tiskárny</t>
  </si>
  <si>
    <t>Nákup mobilních telefonů nebo jiných tel.přístrojů</t>
  </si>
  <si>
    <t>Tonery a spotřební materiál do tiskáren(mimo papír)</t>
  </si>
  <si>
    <t>Obálky</t>
  </si>
  <si>
    <t>Platby za pevné linky</t>
  </si>
  <si>
    <t>Platby za mobilní služby (hovorné, data apod.)</t>
  </si>
  <si>
    <t>Bankovní a směnárenské služby</t>
  </si>
  <si>
    <t>Služby pojišťoven (mimo povinného pojištění vozidel)</t>
  </si>
  <si>
    <t>Povinné pojištění vozidel</t>
  </si>
  <si>
    <t>Služby školení a vzdělávání - výpočetní technika</t>
  </si>
  <si>
    <t>Příspěvek na stravování</t>
  </si>
  <si>
    <t>Překladatelské a tlumočnické práce</t>
  </si>
  <si>
    <t>Dodavatelsky zajišťovaný úklid</t>
  </si>
  <si>
    <t>Praní a čištění prádla</t>
  </si>
  <si>
    <t>Poplatky za svoz odpadu</t>
  </si>
  <si>
    <t>Opravy a udržování hardware</t>
  </si>
  <si>
    <t>Opravy a udžování motor.vozidel</t>
  </si>
  <si>
    <t>Cestovné tuzemské</t>
  </si>
  <si>
    <t>Cestovné zahraniční</t>
  </si>
  <si>
    <t>Mandatorní výdaje advokátů civil</t>
  </si>
  <si>
    <t>Mandatorní výdaje advokátů trest</t>
  </si>
  <si>
    <t>Mandatorní výdaje znalečné</t>
  </si>
  <si>
    <t>Mandatorní výdaje tlumočné</t>
  </si>
  <si>
    <t>Mandatorní výdaje notáři</t>
  </si>
  <si>
    <t>Mandatorní výdaje správci podniku</t>
  </si>
  <si>
    <t>Mandatorní výdaje správci konkurzní podstaty</t>
  </si>
  <si>
    <t>Mandatorní výdaje insolvenční správci</t>
  </si>
  <si>
    <t>Mandatorní výdaje likvidátor podniku</t>
  </si>
  <si>
    <t>Mandatorní výdaje exekutorům civil</t>
  </si>
  <si>
    <t>Mandatorní výdaje exekutorům trest</t>
  </si>
  <si>
    <t>exekuční soud - 30% paušální náhrada nákladů hrazená exekutorovi státem</t>
  </si>
  <si>
    <t>oprávněný - 30% paušální náhrada nákladů hrazená exekutorovi státem</t>
  </si>
  <si>
    <t>Poskytnuté neinvestiční příspěvky a náhrady - škody</t>
  </si>
  <si>
    <t>Náhrady za pracovní úrazy a bolestné</t>
  </si>
  <si>
    <t>Svědci justiční část</t>
  </si>
  <si>
    <t>Cestovné tuzemské - soudci</t>
  </si>
  <si>
    <t>Cestovné zahraniční - soudci</t>
  </si>
  <si>
    <t>Paušální náhrady soudcům</t>
  </si>
  <si>
    <t>Okresní/obvodní soudy</t>
  </si>
  <si>
    <t>Komentář</t>
  </si>
  <si>
    <t>Počet</t>
  </si>
  <si>
    <t>v Kč</t>
  </si>
  <si>
    <t>Celkem meziúroveň</t>
  </si>
  <si>
    <t>12.</t>
  </si>
  <si>
    <t>Rozlišovací znaky 2023</t>
  </si>
  <si>
    <t>13.</t>
  </si>
  <si>
    <t>Bagatelní exekuce</t>
  </si>
  <si>
    <t>14.</t>
  </si>
  <si>
    <t>15.</t>
  </si>
  <si>
    <t>OI</t>
  </si>
  <si>
    <t>OBKŘ</t>
  </si>
  <si>
    <t>Skutečnost 20XX-1</t>
  </si>
  <si>
    <t>schválený</t>
  </si>
  <si>
    <t>upravený</t>
  </si>
  <si>
    <t>konečný</t>
  </si>
  <si>
    <t>skutečnost</t>
  </si>
  <si>
    <t>Rozbor OI v Kč</t>
  </si>
  <si>
    <t>Rozbor OBKŘ v Kč</t>
  </si>
  <si>
    <t>Příspěvková organizace</t>
  </si>
  <si>
    <t>Čerpání 20xx</t>
  </si>
  <si>
    <t>Hlavní činnost 20xx</t>
  </si>
  <si>
    <t>Jiná činnost 20xx</t>
  </si>
  <si>
    <t>Výsledek hospodaření 20xx</t>
  </si>
  <si>
    <t>Výsledek hospodaření 20xx-1</t>
  </si>
  <si>
    <t>16.</t>
  </si>
  <si>
    <t>Zotavovny</t>
  </si>
  <si>
    <t>Hlavní činnost</t>
  </si>
  <si>
    <t>Jiná činnost</t>
  </si>
  <si>
    <t>Schválený rozpočet (v tis. Kč)</t>
  </si>
  <si>
    <r>
      <t>Rozpočet po změnách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(v tis. Kč)</t>
    </r>
  </si>
  <si>
    <t>Skutečnost v tis. Kč</t>
  </si>
  <si>
    <t>Limit počtu zaměstnanců</t>
  </si>
  <si>
    <t>Platy</t>
  </si>
  <si>
    <t>OON</t>
  </si>
  <si>
    <t>Peněžní fond</t>
  </si>
  <si>
    <t xml:space="preserve">Rezervní </t>
  </si>
  <si>
    <t>Reprodukce majetku</t>
  </si>
  <si>
    <t>Odměn</t>
  </si>
  <si>
    <t>FKSP</t>
  </si>
  <si>
    <t>Organizace (žadatel)</t>
  </si>
  <si>
    <t>Název projektu</t>
  </si>
  <si>
    <t>Schválená výše dotace v tis. Kč</t>
  </si>
  <si>
    <t>Poskytnuto včetně vratek v tis.  Kč</t>
  </si>
  <si>
    <t>Nevyčerpáno v tis. Kč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</si>
  <si>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</si>
  <si>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</si>
  <si>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</si>
  <si>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</si>
  <si>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</si>
  <si>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</si>
  <si>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</si>
  <si>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>Dotace (pouze Aparát)</t>
  </si>
  <si>
    <t>Z toho:</t>
  </si>
  <si>
    <t>Investiční výdaje</t>
  </si>
  <si>
    <t>Neinvestiční výdaje</t>
  </si>
  <si>
    <t xml:space="preserve">Schválený rozpočet </t>
  </si>
  <si>
    <t xml:space="preserve">Konečný rozpočet </t>
  </si>
  <si>
    <t xml:space="preserve">Skutečnost vč. NNV a mimorozp. zdrojů </t>
  </si>
  <si>
    <t xml:space="preserve">Čerpání NNV </t>
  </si>
  <si>
    <t>Čtvrtletí</t>
  </si>
  <si>
    <t>v tis.  Kč</t>
  </si>
  <si>
    <t>Plnění v %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</si>
  <si>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</si>
  <si>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</si>
  <si>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3.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</si>
  <si>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4.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</si>
  <si>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t>Čerpání výdajů na programové financování po jednotlivých čtvrtletích</t>
  </si>
  <si>
    <t>Čerpání výdajů na programové financování za poslední 4 roky</t>
  </si>
  <si>
    <t>Programové financování</t>
  </si>
  <si>
    <t>č. akce</t>
  </si>
  <si>
    <t>název akce</t>
  </si>
  <si>
    <t xml:space="preserve">celkové výdaje akce </t>
  </si>
  <si>
    <t>důvod nečerpání</t>
  </si>
  <si>
    <t xml:space="preserve">konečný rozpočet             </t>
  </si>
  <si>
    <t xml:space="preserve">skutečnost            </t>
  </si>
  <si>
    <t xml:space="preserve">nečerpáno              </t>
  </si>
  <si>
    <t>Největší investiční akce</t>
  </si>
  <si>
    <t>Největší investiční akce (v tis. Kč na 2 desetinná místa)</t>
  </si>
  <si>
    <t>č. projektu</t>
  </si>
  <si>
    <t>název projektu</t>
  </si>
  <si>
    <t>Podíl</t>
  </si>
  <si>
    <t>celkové výdaje projektu</t>
  </si>
  <si>
    <t>SR</t>
  </si>
  <si>
    <t>EU/FM</t>
  </si>
  <si>
    <t>celkem</t>
  </si>
  <si>
    <t>Projekty spolufinancované z EU_FM (v tis. Kč na 2 desetinná místa)</t>
  </si>
  <si>
    <t>Projekty spolufinan. EU_FM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</si>
  <si>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</si>
  <si>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</si>
  <si>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</si>
  <si>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</si>
  <si>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</si>
  <si>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</si>
  <si>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>Podpora</t>
  </si>
  <si>
    <t>Částka v Kč</t>
  </si>
  <si>
    <t>Institucionální celkem</t>
  </si>
  <si>
    <t>Ministerstvo vnitra</t>
  </si>
  <si>
    <t>Rozpočet IKSP</t>
  </si>
  <si>
    <t>Účelová celkem</t>
  </si>
  <si>
    <t>Technologická agentura ČR</t>
  </si>
  <si>
    <t>Výzkum, vývoj a inovace (IKSP)</t>
  </si>
  <si>
    <t>Výdaje na výzkum, vývoj a inovace</t>
  </si>
  <si>
    <t>platy zaměstnanců vč. pojistného a FKSP</t>
  </si>
  <si>
    <t>ostatní věcné výdaje</t>
  </si>
  <si>
    <t>Vývoj výdajů na výzkum, vývoj a inovace</t>
  </si>
  <si>
    <t>Rozpočet výdajů na vědu výzkum a inovace v tis. Kč</t>
  </si>
  <si>
    <t>Rozpočet po změnách 20XX</t>
  </si>
  <si>
    <t>Konečný rozpočet 20XX</t>
  </si>
  <si>
    <t>Skutečnost 20XX</t>
  </si>
  <si>
    <t>Institucionální</t>
  </si>
  <si>
    <t xml:space="preserve">   platy a OPPP</t>
  </si>
  <si>
    <t xml:space="preserve">   programové fin.</t>
  </si>
  <si>
    <t>Účelová podpora</t>
  </si>
  <si>
    <t>NNV</t>
  </si>
  <si>
    <t>Ukončení NNV podle § 47 odst. 6 písm. b) až e)</t>
  </si>
  <si>
    <t>Profilující výdaje</t>
  </si>
  <si>
    <t>platy a ostatní platby za provedenou práci</t>
  </si>
  <si>
    <t>programové financování</t>
  </si>
  <si>
    <t>Neprofilující výdaje</t>
  </si>
  <si>
    <t>*Stav k 1.1.20xx+1 získáte: Konečný rozpočet 20xx - Skutečnost 20xx + Nečerpané NNV k 31.12.20xx</t>
  </si>
  <si>
    <t>Důvod nedočerpání</t>
  </si>
  <si>
    <t>Zdroj</t>
  </si>
  <si>
    <t>Hodnota ukončených nároků</t>
  </si>
  <si>
    <t>Projekt</t>
  </si>
  <si>
    <t>Důvod ukončení</t>
  </si>
  <si>
    <t>Ukončené nároky v roce 20XX</t>
  </si>
  <si>
    <t>Vývoj účelových prostředků na celostátní programy (v tis. Kč na 2 desetinná místa)
Jedná se např. o Program protidrogové politiky, Program sociální prevence a prevence kriminality, celostátní zdravotnické programy apod.</t>
  </si>
  <si>
    <t>Programy</t>
  </si>
  <si>
    <t>počet vyslaných expertů</t>
  </si>
  <si>
    <t>období vyslání v daném roce</t>
  </si>
  <si>
    <t>z VPS (pod účelem)</t>
  </si>
  <si>
    <t>Přehled čerpání prostředků na civilní mise</t>
  </si>
  <si>
    <t>Civilní mise</t>
  </si>
  <si>
    <t>Pracovní cesty</t>
  </si>
  <si>
    <t>Cestovné</t>
  </si>
  <si>
    <t>Rozlišovací znak</t>
  </si>
  <si>
    <t>Tuzemské</t>
  </si>
  <si>
    <t>Zahraniční</t>
  </si>
  <si>
    <t>Celkový počet zahraničních cest *</t>
  </si>
  <si>
    <t>Celková výše finančních prostředků</t>
  </si>
  <si>
    <t>z toho refundováno</t>
  </si>
  <si>
    <t>Zahraniční pracovní cesty</t>
  </si>
  <si>
    <t>Počet cest</t>
  </si>
  <si>
    <t>destinace</t>
  </si>
  <si>
    <t>Přínos</t>
  </si>
  <si>
    <t>Belgie</t>
  </si>
  <si>
    <t>Slovensko</t>
  </si>
  <si>
    <t>Přehled zahraničních pracovních cest</t>
  </si>
  <si>
    <t>Objem prostředků v Kč</t>
  </si>
  <si>
    <t>Název akce</t>
  </si>
  <si>
    <t>vynaložené prostředky na všechny uvedené akce</t>
  </si>
  <si>
    <t>pokud bylo z objemu prostředků část refundována</t>
  </si>
  <si>
    <t>Celkový počet cest za daný rok</t>
  </si>
  <si>
    <t>Destinace, do které se cestovalo</t>
  </si>
  <si>
    <t>Název akcí na které se cestovalo. Pokud do dané země proběhly např. 3 cesty na 3 akce. OSS uvede název všech tří akci</t>
  </si>
  <si>
    <t>VZOR VČ. POPISU</t>
  </si>
  <si>
    <t>popis přínosu</t>
  </si>
  <si>
    <t>Neformální jednání Rady JHA
Azylový seminář IARMJ
Seminář EUAA
Pracovní návštěva justičních institucí</t>
  </si>
  <si>
    <t>Mezinárodní konference - AIHJA/IASAJ
Jednání pracovní skupiny Rdy EU COPEN</t>
  </si>
  <si>
    <t>Zde OSS vepíše přínos , který daná akce měla. Např. projednání legislativy, upevnění vztahů se zahraničními partnery apod.</t>
  </si>
  <si>
    <t xml:space="preserve">Poznámky </t>
  </si>
  <si>
    <t>Poznámky</t>
  </si>
  <si>
    <t>další podstatné věci k akci</t>
  </si>
  <si>
    <t>OSS</t>
  </si>
  <si>
    <t>Identifikace platby*</t>
  </si>
  <si>
    <t>Dodavatel</t>
  </si>
  <si>
    <t>Důvod platby</t>
  </si>
  <si>
    <t>Částka v tis. Kč</t>
  </si>
  <si>
    <t>* např. číslo účetního dokladu</t>
  </si>
  <si>
    <t>Zálohy investičního charakteru</t>
  </si>
  <si>
    <t>Zálohy neinvestičního charakteru</t>
  </si>
  <si>
    <t>Zálohové platby</t>
  </si>
  <si>
    <t>popis</t>
  </si>
  <si>
    <t>Tabulka pro úspory</t>
  </si>
  <si>
    <t>Podseskupení / rozpočtová položka</t>
  </si>
  <si>
    <t>název OSS</t>
  </si>
  <si>
    <t xml:space="preserve">31. </t>
  </si>
  <si>
    <t xml:space="preserve">32. </t>
  </si>
  <si>
    <t>Úspory</t>
  </si>
  <si>
    <t>Bezúplatné převody majetku</t>
  </si>
  <si>
    <t>Majetek</t>
  </si>
  <si>
    <t>Hodnota v Kč</t>
  </si>
  <si>
    <t>Nabytí majetku</t>
  </si>
  <si>
    <t>Pozbytí majetku</t>
  </si>
  <si>
    <t xml:space="preserve">33. </t>
  </si>
  <si>
    <t>Veřejné zakázky 300 mil. Kč</t>
  </si>
  <si>
    <t>Evidenční číslo VZ dle Věstníku veřejných zakázek</t>
  </si>
  <si>
    <t>ID smlouvy dle Registru smluv</t>
  </si>
  <si>
    <t>Nabídková cena</t>
  </si>
  <si>
    <t>Doba trvání smlouvy</t>
  </si>
  <si>
    <t>Čerpáno v roce 20xx v tis. Kč</t>
  </si>
  <si>
    <t>Veřejné zakázky o předpokládané hodnotě nejméně 300 mil. Kč</t>
  </si>
  <si>
    <t>Zhodnocení plnění rozpočtu v tis. Kč na 2 desetinná místa</t>
  </si>
  <si>
    <t>Přehled o plnění celkových příjmů v tis. Kč na 2 desetinná místa</t>
  </si>
  <si>
    <t>Čtvrtletní srovnání příjmů 
(v tis. Kč na 2 desetinná místa)</t>
  </si>
  <si>
    <t>Přehled plnění nedaňových příjmů dle podseskupení položek
 (v tis. Kč na 2 desetinná místa)</t>
  </si>
  <si>
    <t>Vyhodnocení výdajů
(v tis. Kč na 2 desetinná místa)</t>
  </si>
  <si>
    <t>Přehled čerpání běžných výdajů dle seskupení a podseskupení položek (po odpočtu výdajů EDS/SMVS)
(v tis. Kč na 2 desetinná místa)</t>
  </si>
  <si>
    <t>Prostředky na platy a ostatní platby za provedenou práci
(v tis. Kč na 2 desetinná místa)</t>
  </si>
  <si>
    <t>stravenková karta</t>
  </si>
  <si>
    <t>Neinvestiční příspěvek na zajištění hlavní činnosti v roce 20xx
( v tis. Kč na 2 desetinná místa)</t>
  </si>
  <si>
    <t>Přehled o výsledku hospodaření příspěvkových organizací v roce 20xx
(v tis. Kč na 2 desetinná místa)</t>
  </si>
  <si>
    <t>Přehled o výnosech jednotlivých příspěvkových organizací v roce 20xx
(v tis. Kč na 2 desetinná místa)</t>
  </si>
  <si>
    <t>Přehled o nákladech jednotlivých příspěvkových organizací v roce 20xx
(v tis. Kč na 2 desetinná místa)</t>
  </si>
  <si>
    <t>Přehled o rozpisu schváleného rozpočtu výdajů na platy a ostatní platby za provedenou práci (mzdových nákladů) v hlavní činnosti, o jeho úpravách a skutečném čerpání v roce 20xx
(v tis. Kč na 2 desetinná místa)</t>
  </si>
  <si>
    <t>Čerpání a vývoj transferů poskytnutých neziskovým a podobých organizacím (pouze Aparát MSp)</t>
  </si>
  <si>
    <t>výdaje na jejich výslání 
(celkem)</t>
  </si>
  <si>
    <t>z rozpočtu dané OSS</t>
  </si>
  <si>
    <t>*Celkový počet cest bude odpovídat rozpisu v listu 29. zahraniční pracovní cesty, kde bude uveden rozpad podle destinací vč. komentáře k účelu a přínosu cest.</t>
  </si>
  <si>
    <t>Tabulka pro úspory - vzor</t>
  </si>
  <si>
    <t>Oblast úspory</t>
  </si>
  <si>
    <r>
      <t xml:space="preserve">OSS uvede podseskupení nebo konkrétní rozpočtovou položku, </t>
    </r>
    <r>
      <rPr>
        <b/>
        <i/>
        <sz val="11"/>
        <color theme="1"/>
        <rFont val="Calibri"/>
        <family val="2"/>
        <charset val="238"/>
        <scheme val="minor"/>
      </rPr>
      <t>pokud to lze</t>
    </r>
  </si>
  <si>
    <t>oblast, které se úspora týká např. energie, poštovné apod.</t>
  </si>
  <si>
    <t>Název mezinárodní organizace</t>
  </si>
  <si>
    <t>Zkratka organizace</t>
  </si>
  <si>
    <t xml:space="preserve">Výše pravidelného příspěvku </t>
  </si>
  <si>
    <t>Výše jednorázového příspěvku</t>
  </si>
  <si>
    <t>v cizí měně (včetně uvedení zkratky cizí měny)</t>
  </si>
  <si>
    <t xml:space="preserve">Platby do zahraničí (seskupení 55) </t>
  </si>
  <si>
    <t>17a.</t>
  </si>
  <si>
    <t>17b.</t>
  </si>
  <si>
    <t>Mezinárodní organizace</t>
  </si>
  <si>
    <t>4.12.</t>
  </si>
  <si>
    <t>4.2. A)</t>
  </si>
  <si>
    <t>4.2. B)</t>
  </si>
  <si>
    <t>4.4.</t>
  </si>
  <si>
    <t>4.6.</t>
  </si>
  <si>
    <t>4.7.</t>
  </si>
  <si>
    <t>4.11.</t>
  </si>
  <si>
    <t>4.14.</t>
  </si>
  <si>
    <t>7.</t>
  </si>
  <si>
    <t>Platy zaměstnanců a ost. platby za provedenou práci</t>
  </si>
  <si>
    <t>Odbytné (položka 5025)</t>
  </si>
  <si>
    <t>Odchodné (položka 5026)</t>
  </si>
  <si>
    <t>Kázeňské odměny (položka 5028)</t>
  </si>
  <si>
    <t>Průměrné platy</t>
  </si>
  <si>
    <t>Srovnání průměrného platu %</t>
  </si>
  <si>
    <t>Skutečný průměrný přepočtený počet zaměstnanců za celý rok na 2 des. místa</t>
  </si>
  <si>
    <t>Skutečné čerpání prostředků na platy k 31. 12.  v Kč</t>
  </si>
  <si>
    <t>Skutečné čerpání prostředků na platy k 31. 12. v Kč</t>
  </si>
  <si>
    <t>Představitelé státní moci a některých orgánů
(položka 5022)</t>
  </si>
  <si>
    <t>Počty zaměstnanců, soudců, státních zástupců, příslušníků a státních zaměstnanců (bez MD)</t>
  </si>
  <si>
    <t>Meziroční rozdíl skutečných průměrných přepočtených počtů</t>
  </si>
  <si>
    <t>Plánovaný počet zaměstnanců po změnách v ročním průměru na 2 des. místa</t>
  </si>
  <si>
    <t>Neobsazenost</t>
  </si>
  <si>
    <t>Plnění příjmů ze soudních poplatků v tis. Kč na 2 desetinná místa</t>
  </si>
  <si>
    <t>1362 - soudní poplatky</t>
  </si>
  <si>
    <t>211 - Příjmy z vl. činnosti</t>
  </si>
  <si>
    <t>213 - Příjmy z pronájmu</t>
  </si>
  <si>
    <t>214 - Příjmy z úroků a kurz. Rozdlů</t>
  </si>
  <si>
    <t>221 - Přijaté sankční platby</t>
  </si>
  <si>
    <t>222 - Přijaté vratky transferů</t>
  </si>
  <si>
    <t>231 - Příjmy z prodeje krát. a DDM</t>
  </si>
  <si>
    <t>232 - Ostatní nedaňové příjmy</t>
  </si>
  <si>
    <t>Nejvýznamnější položky tř. 2, jejich plnění a porovnání s plněním v předcházejících letech
(v tis. Kč na 2 desetinná místa)</t>
  </si>
  <si>
    <t xml:space="preserve">Skutečnost                                    </t>
  </si>
  <si>
    <t xml:space="preserve">Skutečnost                                       </t>
  </si>
  <si>
    <t>Do tabulky se uvedou 2 největší příjmové položky a zbytek se započítá do řádku Ostatní.</t>
  </si>
  <si>
    <t xml:space="preserve"> Výdaje </t>
  </si>
  <si>
    <t>Výdaje programového financování *)</t>
  </si>
  <si>
    <t>skutečnost vč. NNV</t>
  </si>
  <si>
    <t>*) u krajských soudů a městského soudu bude uveden souhrnný údaj za celý kraj/město</t>
  </si>
  <si>
    <t>Vázání výdajů včetně EDS/SMVS v Kč</t>
  </si>
  <si>
    <t>Vázání výdajů</t>
  </si>
  <si>
    <t>4.5.</t>
  </si>
  <si>
    <t>4.5. bod 1</t>
  </si>
  <si>
    <t>4.10.</t>
  </si>
  <si>
    <t>4.20.</t>
  </si>
  <si>
    <t>Číslo tabulky</t>
  </si>
  <si>
    <t>TABULKOVÁ ČÁST</t>
  </si>
  <si>
    <t>1. Zhodnocení plnění rozpočtu</t>
  </si>
  <si>
    <t>2. Přehled o plnění příjmů</t>
  </si>
  <si>
    <t>3. Nedaňové příjmy</t>
  </si>
  <si>
    <t>4. Vyhodnocení výdajů</t>
  </si>
  <si>
    <t>5. Běžné výdaje</t>
  </si>
  <si>
    <t xml:space="preserve">6. Vázání výdajů </t>
  </si>
  <si>
    <t>7. Mimorozpočtové zdroje</t>
  </si>
  <si>
    <t>8. Prostředky na platy a OPPP</t>
  </si>
  <si>
    <t>9. Průměrné platy</t>
  </si>
  <si>
    <t>10. Stavy zaměstnanců</t>
  </si>
  <si>
    <t>11. Stravování zaměstnanců</t>
  </si>
  <si>
    <t>13. Bagatelní exekuce</t>
  </si>
  <si>
    <t>14. OI</t>
  </si>
  <si>
    <t>15. OBKŘ</t>
  </si>
  <si>
    <t>16. Zotavovny</t>
  </si>
  <si>
    <t>17a. Mezinárodní organizace</t>
  </si>
  <si>
    <t>17b. Dotace (pouze Aparát)</t>
  </si>
  <si>
    <t>19. Programové financování</t>
  </si>
  <si>
    <t>20. Největší investiční akce</t>
  </si>
  <si>
    <t>21. Projekty spolufinan.  EU_FM</t>
  </si>
  <si>
    <t>22.Výzkum, vývoj a inovace (vyplňuje IKSP)</t>
  </si>
  <si>
    <t>23. NNV</t>
  </si>
  <si>
    <t>26. Programy</t>
  </si>
  <si>
    <t>27. Civilní mise</t>
  </si>
  <si>
    <t>28. Pracovní cesty</t>
  </si>
  <si>
    <t>29. Zahraniční pracovní cesty</t>
  </si>
  <si>
    <t>30. Zálohové platby</t>
  </si>
  <si>
    <t>31. Úspory</t>
  </si>
  <si>
    <t>32. Bezúplatné převody majetku</t>
  </si>
  <si>
    <t>33. Veřejné zakázky 300 mil. Kč</t>
  </si>
  <si>
    <t>časové období 
(vyplní se v případě, že v průběhu roku došlo ke změně)</t>
  </si>
  <si>
    <t>Rok 2025</t>
  </si>
  <si>
    <r>
      <rPr>
        <u/>
        <sz val="11"/>
        <color theme="1"/>
        <rFont val="Calibri"/>
        <family val="2"/>
        <charset val="238"/>
        <scheme val="minor"/>
      </rPr>
      <t>Pokud Vaše OSS má pobočku</t>
    </r>
    <r>
      <rPr>
        <sz val="11"/>
        <color theme="1"/>
        <rFont val="Calibri"/>
        <family val="2"/>
        <scheme val="minor"/>
      </rPr>
      <t>:
1. pobočka využívá stejný typ stravování - tuto skutečnost uveďte do poznámky, není nutné pobočku uvádět zvlášť.
2. pobočka využívá jiný typ stravování - pobočku uveďte do seznamu, jako další OSS s tím, že do názvu uvedete, že jde o pobočku např. OSS pobočka - Olomouc</t>
    </r>
  </si>
  <si>
    <t>Vysvětlení</t>
  </si>
  <si>
    <t>Ve výše uvedených tabulkách jsou uvedeny pod zeleným písmem vzory, jak může vypadat tabulka.</t>
  </si>
  <si>
    <t>1.1.-28.2.</t>
  </si>
  <si>
    <t>Mandatorní výdaje celkem (neodpovídá IISSP, nejsou zde všechny MV)</t>
  </si>
  <si>
    <t>BRS</t>
  </si>
  <si>
    <t>OBKŘ - Revize smluvní (smlouvou fixovaná cena revize)</t>
  </si>
  <si>
    <t>BRM</t>
  </si>
  <si>
    <t>OBKŘ - Revize mimosmluvní ( dle cenové nabídky)</t>
  </si>
  <si>
    <t xml:space="preserve">Náhrada v době nemoci - zaměstnanci </t>
  </si>
  <si>
    <t>Náhrada v době nemoci - státní úředníci</t>
  </si>
  <si>
    <t>Náhrada v době nemoci - státní zástupci</t>
  </si>
  <si>
    <t>Náhrada v době nemoci - soudci</t>
  </si>
  <si>
    <t xml:space="preserve">Opravy a udržování nemovitostí </t>
  </si>
  <si>
    <t>Bezvýsledné exekuce – paušální náhrada exekutorovi, oprávněným není stát</t>
  </si>
  <si>
    <t>Bezvýsledné exekuce – paušální náhrada exekutorovi, oprávněným je stát</t>
  </si>
  <si>
    <t>Příspěvek na stravování peněžitý (stravenkový paušál)</t>
  </si>
  <si>
    <t>Cestovné celkem (RP 5173 - musí odpovídat IISSP)</t>
  </si>
  <si>
    <t>Kontrolní součty</t>
  </si>
  <si>
    <t>Paragraf</t>
  </si>
  <si>
    <t>druh jídla</t>
  </si>
  <si>
    <t>11a.</t>
  </si>
  <si>
    <t>Stravování - jídelny</t>
  </si>
  <si>
    <t>11a. Stravování jídelna</t>
  </si>
  <si>
    <t>13a. Bezvýsledné exekuce</t>
  </si>
  <si>
    <t>13a.</t>
  </si>
  <si>
    <t>Bezvýsledné exekuce</t>
  </si>
  <si>
    <t>4.5. bod 2</t>
  </si>
  <si>
    <t>Skutečnost 2024</t>
  </si>
  <si>
    <t>Skutečnost 2024 v Kč</t>
  </si>
  <si>
    <t>Skutečnost 2024 jiná</t>
  </si>
  <si>
    <t>jiná</t>
  </si>
  <si>
    <t>úspora (finanční)</t>
  </si>
  <si>
    <t>úspora (jiná)</t>
  </si>
  <si>
    <t>energie - elektrická energie</t>
  </si>
  <si>
    <t>Paušální náhrady soudcům*</t>
  </si>
  <si>
    <t>Objem prostředků na zahraniční pracovní cesty v Kč - rozpočtová položka 5173</t>
  </si>
  <si>
    <t xml:space="preserve">Rok / rozpočtová položka </t>
  </si>
  <si>
    <t>Rok 2023</t>
  </si>
  <si>
    <t>Popis</t>
  </si>
  <si>
    <t>Úspora (finanční, jiná)</t>
  </si>
  <si>
    <t>24. volná tabulka</t>
  </si>
  <si>
    <t>xxx</t>
  </si>
  <si>
    <t>volná tabulka</t>
  </si>
  <si>
    <t>Z důvodu ukončení některých šetření je zrušena tabulka č. 18 a 24, které budou využity v budoucnu na jiná šetření.</t>
  </si>
  <si>
    <t>4.13.</t>
  </si>
  <si>
    <t>4.13.3.</t>
  </si>
  <si>
    <t>4.13.4.</t>
  </si>
  <si>
    <t>4.15., 4.13.2.</t>
  </si>
  <si>
    <t>4.17.</t>
  </si>
  <si>
    <t>4.18.1.</t>
  </si>
  <si>
    <t>4.19.</t>
  </si>
  <si>
    <t>Změny v Metodickém postupu rozboru hospodaření pro rok 2024 jsou podbarveny žlutě.</t>
  </si>
  <si>
    <t>Pozn. Čerpaná částka musí odpovídat Skutečnosti k XX.XX.20xx ve státní pokladně.</t>
  </si>
  <si>
    <t>Důvod nečerpání prostředků</t>
  </si>
  <si>
    <t>Výdaje na pracovní cesty (tuzemské i zahraniční) v  Kč na 2 desetinná místa</t>
  </si>
  <si>
    <t>Výdaje na pracovní cesty (tuzemské i zahraniční) v Kč na 2 desetinná místa</t>
  </si>
  <si>
    <t>OSS zadá buď 5173 nebo 5196</t>
  </si>
  <si>
    <t>Převod od</t>
  </si>
  <si>
    <t>č. smlouvy</t>
  </si>
  <si>
    <t>Náhrady soudců (5196)</t>
  </si>
  <si>
    <t>Tabulka rozlišovacích znaků pro rok 2025</t>
  </si>
  <si>
    <t>12. Rozlišovací znaky 2025</t>
  </si>
  <si>
    <t>Stav nároků z nespotřebovaných výdajů k 31. 12. 2025 (v tis. Kč)</t>
  </si>
  <si>
    <t>25. prázdná tabula</t>
  </si>
  <si>
    <t>Přehled účetních stavů peněžních fondů k 31. 12. 20xx
(v tis. Kč na 2 desetinná místa)</t>
  </si>
  <si>
    <t>Stav ve státní pokladně</t>
  </si>
  <si>
    <t>ROZDÍL</t>
  </si>
  <si>
    <t>XX</t>
  </si>
  <si>
    <r>
      <t>Řádek "</t>
    </r>
    <r>
      <rPr>
        <b/>
        <sz val="11"/>
        <color theme="1"/>
        <rFont val="Calibri"/>
        <family val="2"/>
        <charset val="238"/>
        <scheme val="minor"/>
      </rPr>
      <t xml:space="preserve">Celkem" = součet vyplněných hodnot 51730 + 51731. Dále OSS doplní řádek "Stav ve státní pokladně" = hodnoty ze státní pokladny. </t>
    </r>
    <r>
      <rPr>
        <sz val="11"/>
        <color theme="1"/>
        <rFont val="Calibri"/>
        <family val="2"/>
        <scheme val="minor"/>
      </rPr>
      <t>Pokud je v řádku "</t>
    </r>
    <r>
      <rPr>
        <b/>
        <sz val="11"/>
        <color theme="1"/>
        <rFont val="Calibri"/>
        <family val="2"/>
        <charset val="238"/>
        <scheme val="minor"/>
      </rPr>
      <t>ROZDÍL</t>
    </r>
    <r>
      <rPr>
        <sz val="11"/>
        <color theme="1"/>
        <rFont val="Calibri"/>
        <family val="2"/>
        <scheme val="minor"/>
      </rPr>
      <t>" hodnota, OSS ji vysvětlí ve sloupci komentář.
!</t>
    </r>
    <r>
      <rPr>
        <b/>
        <sz val="11"/>
        <color theme="1"/>
        <rFont val="Calibri"/>
        <family val="2"/>
        <charset val="238"/>
        <scheme val="minor"/>
      </rPr>
      <t>POZOR</t>
    </r>
    <r>
      <rPr>
        <sz val="11"/>
        <color theme="1"/>
        <rFont val="Calibri"/>
        <family val="2"/>
        <scheme val="minor"/>
      </rPr>
      <t xml:space="preserve"> data za 51730 a 51731 se musí shodovat s daty uvedené v tabulce č. 12 - Rozlišovací znaky.</t>
    </r>
  </si>
  <si>
    <r>
      <t xml:space="preserve">Řádek </t>
    </r>
    <r>
      <rPr>
        <b/>
        <sz val="11"/>
        <color theme="1"/>
        <rFont val="Calibri"/>
        <family val="2"/>
        <charset val="238"/>
        <scheme val="minor"/>
      </rPr>
      <t xml:space="preserve">"Celkem" = </t>
    </r>
    <r>
      <rPr>
        <sz val="11"/>
        <color theme="1"/>
        <rFont val="Calibri"/>
        <family val="2"/>
        <charset val="238"/>
        <scheme val="minor"/>
      </rPr>
      <t xml:space="preserve">součet vyplněných hodnot 51960+51961+51962. Dále OSS doplní řádek </t>
    </r>
    <r>
      <rPr>
        <b/>
        <sz val="11"/>
        <color theme="1"/>
        <rFont val="Calibri"/>
        <family val="2"/>
        <charset val="238"/>
        <scheme val="minor"/>
      </rPr>
      <t>"Stav ve státní pokladně"</t>
    </r>
    <r>
      <rPr>
        <sz val="11"/>
        <color theme="1"/>
        <rFont val="Calibri"/>
        <family val="2"/>
        <charset val="238"/>
        <scheme val="minor"/>
      </rPr>
      <t xml:space="preserve"> = hodnoty ze státní pokladny. Pokud je v řádku "</t>
    </r>
    <r>
      <rPr>
        <b/>
        <sz val="11"/>
        <color theme="1"/>
        <rFont val="Calibri"/>
        <family val="2"/>
        <charset val="238"/>
        <scheme val="minor"/>
      </rPr>
      <t>ROZDÍL</t>
    </r>
    <r>
      <rPr>
        <sz val="11"/>
        <color theme="1"/>
        <rFont val="Calibri"/>
        <family val="2"/>
        <charset val="238"/>
        <scheme val="minor"/>
      </rPr>
      <t>" hodnota, OSS ji vysvětlí ve sloupci komentář.</t>
    </r>
    <r>
      <rPr>
        <sz val="11"/>
        <color theme="1"/>
        <rFont val="Calibri"/>
        <family val="2"/>
        <scheme val="minor"/>
      </rPr>
      <t xml:space="preserve">
*Pro přehled o celkovém čerpání na rozpočtové položce 5196, je přidán i rozlišovací znak 51962, který se týká paušálních náhrad soudců.
</t>
    </r>
    <r>
      <rPr>
        <b/>
        <sz val="11"/>
        <color theme="1"/>
        <rFont val="Calibri"/>
        <family val="2"/>
        <charset val="238"/>
        <scheme val="minor"/>
      </rPr>
      <t xml:space="preserve">!POZOR </t>
    </r>
    <r>
      <rPr>
        <sz val="11"/>
        <color theme="1"/>
        <rFont val="Calibri"/>
        <family val="2"/>
        <scheme val="minor"/>
      </rPr>
      <t>data za 51960 + 51961 + 51962 se musí shodovat s daty uvedené v tabulce č. 12 - Rozlišovací znaky.</t>
    </r>
  </si>
  <si>
    <t>Skutečnost 2025</t>
  </si>
  <si>
    <t>Skutečnost 2025 v Kč</t>
  </si>
  <si>
    <t>Skutečnost 2025 jiná</t>
  </si>
  <si>
    <r>
      <t>rozpočet 2022 na daném podseskupení /rozpočtové položce,</t>
    </r>
    <r>
      <rPr>
        <b/>
        <i/>
        <sz val="11"/>
        <color theme="1"/>
        <rFont val="Calibri"/>
        <family val="2"/>
        <charset val="238"/>
        <scheme val="minor"/>
      </rPr>
      <t xml:space="preserve">  pokud to lze.
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i/>
        <sz val="11"/>
        <color theme="1"/>
        <rFont val="Calibri"/>
        <family val="2"/>
        <charset val="238"/>
        <scheme val="minor"/>
      </rPr>
      <t>POKUD NELZE VYČÍSLIT, NEVYPLŇOVAT!!!</t>
    </r>
  </si>
  <si>
    <r>
      <t xml:space="preserve">rozpočet 2023 na daném podseskupení /rozpočtové položce, </t>
    </r>
    <r>
      <rPr>
        <b/>
        <i/>
        <sz val="11"/>
        <color theme="1"/>
        <rFont val="Calibri"/>
        <family val="2"/>
        <charset val="238"/>
        <scheme val="minor"/>
      </rPr>
      <t>pokud to lze</t>
    </r>
    <r>
      <rPr>
        <i/>
        <sz val="11"/>
        <color theme="1"/>
        <rFont val="Calibri"/>
        <family val="2"/>
        <charset val="238"/>
        <scheme val="minor"/>
      </rPr>
      <t xml:space="preserve">.
</t>
    </r>
    <r>
      <rPr>
        <b/>
        <i/>
        <sz val="11"/>
        <color theme="1"/>
        <rFont val="Calibri"/>
        <family val="2"/>
        <charset val="238"/>
        <scheme val="minor"/>
      </rPr>
      <t>POKUD NELZE VYČÍSLIT, NEVYPLŇOVAT!!!</t>
    </r>
  </si>
  <si>
    <t>OSS uvede, v čem spočívala úspora, např. provedena výměna oken, osvětlení, periodika jen online apod.</t>
  </si>
  <si>
    <r>
      <t>jiná (v kWh, GJ,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, časová..)</t>
    </r>
  </si>
  <si>
    <r>
      <t>OSS uvede jinou úsporu (</t>
    </r>
    <r>
      <rPr>
        <i/>
        <sz val="11"/>
        <color rgb="FFFF0000"/>
        <rFont val="Calibri"/>
        <family val="2"/>
        <charset val="238"/>
        <scheme val="minor"/>
      </rPr>
      <t>u energií v měrných jednotkách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</si>
  <si>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t xml:space="preserve">Pokud nelze určit konkrétní podseskupení /rozpočtovou položku, uvede OSS stav v daném roce.              </t>
    </r>
    <r>
      <rPr>
        <i/>
        <sz val="11"/>
        <color rgb="FFFF0000"/>
        <rFont val="Calibri"/>
        <family val="2"/>
        <charset val="238"/>
        <scheme val="minor"/>
      </rPr>
      <t>U energií se data musí shodovat s hodnotami vykázanými ve výkazech spotřeby energií!</t>
    </r>
  </si>
  <si>
    <r>
      <t xml:space="preserve">Pokud nelze určit konkrétní podseskupení /rozpočtovou položku, uvede OSS stav v daném roce.             </t>
    </r>
    <r>
      <rPr>
        <i/>
        <sz val="11"/>
        <color rgb="FFFF0000"/>
        <rFont val="Calibri"/>
        <family val="2"/>
        <charset val="238"/>
        <scheme val="minor"/>
      </rPr>
      <t>U energií se data musí shodovat s hodnotami vykázanými ve výkazech spotřeby energií!</t>
    </r>
  </si>
  <si>
    <t xml:space="preserve">OSS uvede vyčíslení úspory, a to pokud je to možné finanční </t>
  </si>
  <si>
    <t>Přehled počtu a čerpání bagatelních exekucí na okresní/obvodních soudech k 31. 12. 2025</t>
  </si>
  <si>
    <t>PROPLACENÉ bagatelní exekuce k 31. 12. 2025</t>
  </si>
  <si>
    <t>NEPROPLACENÉ bagatelní exekuce k 31.12.2025</t>
  </si>
  <si>
    <t>PROPLACENÉ bezvýsledné exekuce k 31. 12. 2025</t>
  </si>
  <si>
    <t>NEPROPLACENÉ bezvýsledné exekuce k 31.12.2025</t>
  </si>
  <si>
    <t>Evropský pověření žalobci</t>
  </si>
  <si>
    <t>4.2.1.</t>
  </si>
  <si>
    <t>Prostředky na platy a související výdaje
(v tis. Kč na 2 desetinná místa)</t>
  </si>
  <si>
    <t>Platy zaměstnanců a související výdaje</t>
  </si>
  <si>
    <t>Povinné pojistné placené zaměstnavatelem (503)</t>
  </si>
  <si>
    <t>Povinné pojistné na sociální zabezpečení a příspěvek na státní politiku zaměstnanosti (položka 5031)</t>
  </si>
  <si>
    <t>Povinné pojistné na veřejné zdravotní pojištění (položka 5032)</t>
  </si>
  <si>
    <t>Neinvestiční převody vlastním fondům (534)</t>
  </si>
  <si>
    <t>Základní příděl fondu kulturních a sociálních potřeb (položka 5342)</t>
  </si>
  <si>
    <t>Počty zaměstnanců a státních zástupců</t>
  </si>
  <si>
    <t>Státní zástupci (položka 5014)</t>
  </si>
  <si>
    <t>8a. Státní zastupitelství - Prostředky na platy a související výdaje evropských pověřených žalobců a administrativy</t>
  </si>
  <si>
    <t>Stavy evropských pověřených žalobců a administrativy</t>
  </si>
  <si>
    <t>Převod na</t>
  </si>
  <si>
    <t>Schválený rozpočet 2025</t>
  </si>
  <si>
    <t>Rozpočet po změnách 2025</t>
  </si>
  <si>
    <t>Konečný rozpočet 2025</t>
  </si>
  <si>
    <t>Index skutečnosti 2025/2024</t>
  </si>
  <si>
    <t>Skutečné čerpání 2025</t>
  </si>
  <si>
    <t>Skutečnost/ Konečný rozpočet</t>
  </si>
  <si>
    <t>Čerpané prostředky NNV v roce 2025</t>
  </si>
  <si>
    <t>504-Výdaje za odměny za užití duševního zdraví</t>
  </si>
  <si>
    <t>512-Podlimitní technické zhodnocení</t>
  </si>
  <si>
    <t>53 - Neinvestiční transfery veř. subjektům</t>
  </si>
  <si>
    <t>534-Základní příděl FKSP</t>
  </si>
  <si>
    <t xml:space="preserve">536-Platby daní a poplatků  </t>
  </si>
  <si>
    <t>54 - Neinvestiční transfery obyvatelstvu</t>
  </si>
  <si>
    <t>5424-Náhrady mezd  v době nemoci</t>
  </si>
  <si>
    <t>59 -Ostatní neinvestiční výdaje</t>
  </si>
  <si>
    <t>5909-Ostatní neinvestiční výdaje</t>
  </si>
  <si>
    <t>Okresní soud v Chebu</t>
  </si>
  <si>
    <t>nebyly vázány žádné prostředky</t>
  </si>
  <si>
    <t>Okresnní soud v Chebu</t>
  </si>
  <si>
    <t>1.3.-31.12</t>
  </si>
  <si>
    <t xml:space="preserve"> </t>
  </si>
  <si>
    <t>Skutečnost k 31. 12. 2025 v Kč (celkem)</t>
  </si>
  <si>
    <t>Rozpočet 2025 v Kč</t>
  </si>
  <si>
    <t>Čerpané NNV v roce 2025</t>
  </si>
  <si>
    <t>Porovnání skutečností
 (2025 a 2024)</t>
  </si>
  <si>
    <t>Porovnání skutečností (2025 a 2024)</t>
  </si>
  <si>
    <t>Hodnocení výdajů programového financování za rok 2025 v tis. Kč na 2 desetinná místa</t>
  </si>
  <si>
    <t>Skutečnost v roce 2025</t>
  </si>
  <si>
    <t>Počáteční stav k 1.1.2025</t>
  </si>
  <si>
    <t>Nezapojené NNV k 31.12.2025</t>
  </si>
  <si>
    <t>Zapojené NNV v roce 2025 – z toho:</t>
  </si>
  <si>
    <t>Skutečné čerpání k 31.12.2025</t>
  </si>
  <si>
    <t>Nečerpané, zapojené NNV k 31.12.2025</t>
  </si>
  <si>
    <t>Stav k 1.1.2026</t>
  </si>
  <si>
    <t>Investiční akce 036V013000059 OS Cheb - nákup osobního automobilu Škoda Scala - registrace akce a SV bylo vydáno v  12/2025, realizace a financování bude v roce 2026.</t>
  </si>
  <si>
    <t>036V018000006</t>
  </si>
  <si>
    <t>Částka představuje vyměřené penále za pozdní dodání položkového rozpočtu.</t>
  </si>
  <si>
    <t>V roce 2024 byly propláceny 2 soudcům na stáži u Krajského soudu v Plzni  cestovní náhrady vlastním automobilem.</t>
  </si>
  <si>
    <t>OS Cheb</t>
  </si>
  <si>
    <t>žádné platby</t>
  </si>
  <si>
    <t>KD 22/2025</t>
  </si>
  <si>
    <t>Česká pošta s.p.</t>
  </si>
  <si>
    <t>kredit ve frankovacím stroji</t>
  </si>
  <si>
    <t>SML-0000-200-000261</t>
  </si>
  <si>
    <t>CHEVBAK, a.s. Cheb</t>
  </si>
  <si>
    <t>zálohy vodné a stočné</t>
  </si>
  <si>
    <t>advokáti ex-offo</t>
  </si>
  <si>
    <t>rozhodnutí z výkonů</t>
  </si>
  <si>
    <t>Rok 2026</t>
  </si>
  <si>
    <t>OS Cheb - rekonsrukce části objektu D</t>
  </si>
  <si>
    <t>podlimitní TZ</t>
  </si>
  <si>
    <t>energie - plyn</t>
  </si>
  <si>
    <t>nájemné</t>
  </si>
  <si>
    <t>služby školení a vzdělávání</t>
  </si>
  <si>
    <t>Vysoutěžení nižší ceny za jednotku.</t>
  </si>
  <si>
    <t xml:space="preserve">Zrušení pronájmu safesové schránky v Komerční bance. </t>
  </si>
  <si>
    <t xml:space="preserve">opravy a udržování </t>
  </si>
  <si>
    <t>zpracování dat a služby spojené s ICT</t>
  </si>
  <si>
    <t>Rozšíření nahrávacích zařízení o vyvolávací zařízení v jednacích síních v roce 2024 v celkové  výši  131 212,40 Kč. Dále byla provedena obnova hasících přístrojů, kde bylo čerpání téměř stejné.</t>
  </si>
  <si>
    <t>Školení BOZP v roce 2024 ve výši 10 000,00 Kč, toto školení je vždy 1x za 2 roky. Dále v obou letech proběhlo proškolení řidičů referentů, v roce 2024 bylo proškoleno méně osob.</t>
  </si>
  <si>
    <t>V oblasti ICT je toto snížení z důvodu ukončení  tiskových služeb. V roce 2024 byla provedena revize UPS 2x, neboť ji nebylo možné provést v pravidelném termínu (prosinec) v roce 2023.</t>
  </si>
  <si>
    <t>Celkové úspory v  roce 2025 byly zejména z důvodu čerpání v roce 2024: oprava venkovních žaluzií  (356341,19 Kč), oprava služebního vozidla ve výši (23 332,00 Kč), oprava vodovodní přípojky (36 516,67 Kč).</t>
  </si>
  <si>
    <t xml:space="preserve">Skutečnost k 31.12.2025 </t>
  </si>
  <si>
    <t>nevyužívá</t>
  </si>
  <si>
    <t>Tyto platby jsou vypláceny dle žádostí exekutorů.</t>
  </si>
  <si>
    <t>Stanovení výdajů bylo  10.664.165,00 Kč. V letech 2022-2024 bylo vyčerpáno celkem 2 003 237,00 Kč. V roce 2025 bylo SV sníženo na tuto částku a akce byla ukončena.</t>
  </si>
  <si>
    <t>5029- z důvodu ukončení funkce přísedících už jsou platby tohoto druhu sporadické.                   5011-  čerpáno na odměny bylo podle skutečně vyplacených paušálních náhrad exekutorům za zastavování bagatelních a bezvýsledných exekucí.</t>
  </si>
  <si>
    <t xml:space="preserve">Tyto platby jsou vypláceny dle žádostí exekutorů. V některých případech, kde bylo na exekuci něco vymoženo, nebyl účtován celý paušál.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</si>
</sst>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i/>
      <sz val="11"/>
      <color rgb="FF000000"/>
      <name val="Bookman Old Style"/>
      <family val="1"/>
      <charset val="238"/>
    </font>
    <font>
      <sz val="11"/>
      <color rgb="FF0070C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scheme val="minor"/>
    </font>
    <font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7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B05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0" fontId="13" fillId="0" borderId="0"/>
  </cellStyleXfs>
  <cellXfs count="412">
    <xf numFmtId="0" fontId="0" fillId="0" borderId="0" xfId="0"/>
    <xf numFmtId="0" fontId="0" fillId="0" borderId="0" xfId="0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0" fillId="0" borderId="1" xfId="0" applyBorder="1"/>
    <xf numFmtId="4" fontId="17" fillId="0" borderId="1" xfId="0" applyNumberFormat="1" applyFont="1" applyBorder="1"/>
    <xf numFmtId="0" fontId="16" fillId="4" borderId="1" xfId="0" applyFont="1" applyFill="1" applyBorder="1"/>
    <xf numFmtId="4" fontId="20" fillId="4" borderId="1" xfId="0" applyNumberFormat="1" applyFont="1" applyFill="1" applyBorder="1"/>
    <xf numFmtId="0" fontId="17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2" fillId="0" borderId="1" xfId="0" applyFont="1" applyBorder="1"/>
    <xf numFmtId="4" fontId="22" fillId="0" borderId="1" xfId="0" applyNumberFormat="1" applyFont="1" applyBorder="1"/>
    <xf numFmtId="0" fontId="19" fillId="4" borderId="1" xfId="0" applyFont="1" applyFill="1" applyBorder="1"/>
    <xf numFmtId="4" fontId="19" fillId="4" borderId="1" xfId="0" applyNumberFormat="1" applyFont="1" applyFill="1" applyBorder="1"/>
    <xf numFmtId="0" fontId="20" fillId="2" borderId="3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vertical="center"/>
    </xf>
    <xf numFmtId="0" fontId="17" fillId="0" borderId="4" xfId="0" applyFont="1" applyBorder="1"/>
    <xf numFmtId="0" fontId="0" fillId="0" borderId="5" xfId="0" applyBorder="1"/>
    <xf numFmtId="0" fontId="27" fillId="0" borderId="5" xfId="0" applyFont="1" applyBorder="1" applyAlignment="1">
      <alignment vertical="center" wrapText="1"/>
    </xf>
    <xf numFmtId="0" fontId="28" fillId="3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6" xfId="0" applyFont="1" applyBorder="1"/>
    <xf numFmtId="0" fontId="0" fillId="0" borderId="6" xfId="0" applyBorder="1"/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2" borderId="11" xfId="0" applyFont="1" applyFill="1" applyBorder="1" applyAlignment="1">
      <alignment vertical="center" wrapText="1"/>
    </xf>
    <xf numFmtId="0" fontId="31" fillId="3" borderId="11" xfId="0" applyFont="1" applyFill="1" applyBorder="1" applyAlignment="1">
      <alignment vertical="center" wrapText="1"/>
    </xf>
    <xf numFmtId="0" fontId="33" fillId="0" borderId="11" xfId="0" applyFont="1" applyBorder="1" applyAlignment="1">
      <alignment vertical="center" wrapText="1"/>
    </xf>
    <xf numFmtId="0" fontId="31" fillId="3" borderId="11" xfId="0" applyFont="1" applyFill="1" applyBorder="1" applyAlignment="1">
      <alignment horizontal="justify" vertical="center" wrapText="1"/>
    </xf>
    <xf numFmtId="0" fontId="33" fillId="0" borderId="14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0" fillId="0" borderId="17" xfId="0" applyFill="1" applyBorder="1"/>
    <xf numFmtId="0" fontId="24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8" xfId="0" applyFill="1" applyBorder="1"/>
    <xf numFmtId="0" fontId="38" fillId="0" borderId="1" xfId="0" applyFont="1" applyFill="1" applyBorder="1" applyAlignment="1">
      <alignment horizontal="center" vertical="center"/>
    </xf>
    <xf numFmtId="0" fontId="23" fillId="0" borderId="0" xfId="2" applyFont="1" applyAlignment="1" applyProtection="1">
      <alignment horizontal="center"/>
      <protection locked="0"/>
    </xf>
    <xf numFmtId="0" fontId="23" fillId="0" borderId="0" xfId="2" applyFont="1" applyProtection="1">
      <protection locked="0"/>
    </xf>
    <xf numFmtId="0" fontId="13" fillId="0" borderId="0" xfId="2" applyProtection="1">
      <protection locked="0"/>
    </xf>
    <xf numFmtId="0" fontId="39" fillId="0" borderId="0" xfId="2" applyFont="1" applyAlignment="1" applyProtection="1">
      <alignment horizontal="center"/>
      <protection locked="0"/>
    </xf>
    <xf numFmtId="0" fontId="36" fillId="0" borderId="0" xfId="2" applyFont="1" applyProtection="1">
      <protection locked="0"/>
    </xf>
    <xf numFmtId="0" fontId="13" fillId="0" borderId="0" xfId="2" applyAlignment="1" applyProtection="1">
      <alignment horizontal="center"/>
      <protection locked="0"/>
    </xf>
    <xf numFmtId="0" fontId="25" fillId="0" borderId="1" xfId="2" applyFont="1" applyBorder="1" applyAlignment="1" applyProtection="1">
      <alignment horizontal="center" vertical="center"/>
      <protection locked="0"/>
    </xf>
    <xf numFmtId="0" fontId="41" fillId="0" borderId="1" xfId="2" applyFont="1" applyBorder="1" applyAlignment="1">
      <alignment horizontal="center"/>
    </xf>
    <xf numFmtId="0" fontId="41" fillId="0" borderId="1" xfId="2" applyFont="1" applyBorder="1" applyAlignment="1" applyProtection="1">
      <alignment horizontal="right"/>
      <protection locked="0"/>
    </xf>
    <xf numFmtId="0" fontId="41" fillId="0" borderId="1" xfId="2" applyFont="1" applyBorder="1" applyAlignment="1" applyProtection="1">
      <alignment horizont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0" fillId="0" borderId="1" xfId="0" applyBorder="1" applyAlignment="1">
      <alignment vertical="center" wrapText="1"/>
    </xf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justify" vertical="center" wrapText="1"/>
    </xf>
    <xf numFmtId="0" fontId="45" fillId="0" borderId="1" xfId="0" applyFont="1" applyBorder="1" applyAlignment="1">
      <alignment horizontal="right" vertical="center" wrapText="1"/>
    </xf>
    <xf numFmtId="0" fontId="45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 wrapText="1"/>
    </xf>
    <xf numFmtId="0" fontId="47" fillId="3" borderId="1" xfId="0" applyFont="1" applyFill="1" applyBorder="1" applyAlignment="1">
      <alignment vertical="center"/>
    </xf>
    <xf numFmtId="0" fontId="48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/>
    </xf>
    <xf numFmtId="0" fontId="16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7" fillId="0" borderId="19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0" fontId="50" fillId="0" borderId="6" xfId="0" applyFont="1" applyBorder="1"/>
    <xf numFmtId="0" fontId="22" fillId="0" borderId="6" xfId="0" applyFont="1" applyBorder="1" applyAlignment="1">
      <alignment horizontal="center"/>
    </xf>
    <xf numFmtId="0" fontId="22" fillId="0" borderId="6" xfId="0" applyFont="1" applyBorder="1"/>
    <xf numFmtId="0" fontId="12" fillId="0" borderId="1" xfId="0" applyFont="1" applyBorder="1" applyAlignment="1">
      <alignment vertical="center" wrapText="1"/>
    </xf>
    <xf numFmtId="0" fontId="35" fillId="0" borderId="0" xfId="0" applyFont="1" applyAlignment="1">
      <alignment vertical="top" wrapText="1"/>
    </xf>
    <xf numFmtId="0" fontId="16" fillId="2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34" fillId="8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1" xfId="0" applyFont="1" applyBorder="1" applyAlignment="1">
      <alignment wrapText="1"/>
    </xf>
    <xf numFmtId="0" fontId="51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12" fillId="0" borderId="1" xfId="0" applyFont="1" applyBorder="1"/>
    <xf numFmtId="4" fontId="0" fillId="0" borderId="1" xfId="0" applyNumberFormat="1" applyBorder="1"/>
    <xf numFmtId="0" fontId="12" fillId="0" borderId="0" xfId="0" applyFont="1" applyAlignment="1">
      <alignment vertical="center"/>
    </xf>
    <xf numFmtId="0" fontId="18" fillId="0" borderId="0" xfId="0" applyFont="1"/>
    <xf numFmtId="0" fontId="20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/>
    </xf>
    <xf numFmtId="17" fontId="57" fillId="0" borderId="0" xfId="0" applyNumberFormat="1" applyFont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 wrapText="1"/>
    </xf>
    <xf numFmtId="3" fontId="20" fillId="0" borderId="1" xfId="0" applyNumberFormat="1" applyFont="1" applyBorder="1" applyAlignment="1">
      <alignment vertical="center" wrapText="1"/>
    </xf>
    <xf numFmtId="10" fontId="16" fillId="0" borderId="1" xfId="1" applyNumberFormat="1" applyFont="1" applyBorder="1" applyAlignment="1">
      <alignment vertical="center"/>
    </xf>
    <xf numFmtId="0" fontId="35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vertical="center" wrapText="1"/>
    </xf>
    <xf numFmtId="10" fontId="11" fillId="0" borderId="1" xfId="1" applyNumberFormat="1" applyFont="1" applyBorder="1" applyAlignment="1">
      <alignment vertical="center"/>
    </xf>
    <xf numFmtId="2" fontId="17" fillId="0" borderId="1" xfId="0" applyNumberFormat="1" applyFont="1" applyBorder="1" applyAlignment="1">
      <alignment vertical="center" wrapText="1"/>
    </xf>
    <xf numFmtId="2" fontId="20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 wrapText="1"/>
    </xf>
    <xf numFmtId="0" fontId="16" fillId="1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left"/>
    </xf>
    <xf numFmtId="4" fontId="17" fillId="0" borderId="1" xfId="0" applyNumberFormat="1" applyFont="1" applyBorder="1" applyAlignment="1">
      <alignment horizontal="right" vertical="center" wrapText="1"/>
    </xf>
    <xf numFmtId="4" fontId="20" fillId="2" borderId="1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4" fontId="23" fillId="0" borderId="1" xfId="0" applyNumberFormat="1" applyFont="1" applyBorder="1" applyAlignment="1">
      <alignment vertical="center" wrapText="1"/>
    </xf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5" fillId="0" borderId="1" xfId="2" applyFont="1" applyBorder="1" applyAlignment="1" applyProtection="1">
      <alignment horizontal="center" vertical="center" wrapText="1"/>
      <protection locked="0"/>
    </xf>
    <xf numFmtId="0" fontId="41" fillId="0" borderId="1" xfId="2" applyFont="1" applyBorder="1" applyAlignment="1">
      <alignment wrapText="1"/>
    </xf>
    <xf numFmtId="0" fontId="41" fillId="0" borderId="1" xfId="2" applyFont="1" applyBorder="1" applyAlignment="1" applyProtection="1">
      <alignment horizontal="left" wrapText="1"/>
      <protection locked="0"/>
    </xf>
    <xf numFmtId="0" fontId="13" fillId="0" borderId="0" xfId="2" applyAlignment="1" applyProtection="1">
      <alignment wrapText="1"/>
      <protection locked="0"/>
    </xf>
    <xf numFmtId="0" fontId="16" fillId="0" borderId="1" xfId="2" applyFont="1" applyBorder="1" applyAlignment="1" applyProtection="1">
      <alignment horizontal="center" vertical="center" wrapText="1"/>
      <protection locked="0"/>
    </xf>
    <xf numFmtId="0" fontId="23" fillId="0" borderId="1" xfId="2" applyFont="1" applyBorder="1" applyAlignment="1" applyProtection="1">
      <alignment horizontal="center"/>
      <protection locked="0"/>
    </xf>
    <xf numFmtId="0" fontId="36" fillId="0" borderId="1" xfId="2" applyFont="1" applyBorder="1" applyAlignment="1" applyProtection="1">
      <alignment horizontal="center"/>
      <protection locked="0"/>
    </xf>
    <xf numFmtId="0" fontId="36" fillId="0" borderId="1" xfId="2" applyFont="1" applyBorder="1" applyProtection="1">
      <protection locked="0"/>
    </xf>
    <xf numFmtId="0" fontId="39" fillId="0" borderId="1" xfId="2" applyFont="1" applyBorder="1" applyAlignment="1" applyProtection="1">
      <alignment horizontal="center"/>
      <protection locked="0"/>
    </xf>
    <xf numFmtId="0" fontId="13" fillId="0" borderId="1" xfId="2" applyBorder="1" applyProtection="1">
      <protection locked="0"/>
    </xf>
    <xf numFmtId="0" fontId="53" fillId="0" borderId="1" xfId="0" applyFont="1" applyBorder="1" applyAlignment="1">
      <alignment vertical="center"/>
    </xf>
    <xf numFmtId="0" fontId="5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59" fillId="0" borderId="17" xfId="0" applyFont="1" applyBorder="1" applyAlignment="1">
      <alignment horizontal="right" vertical="center"/>
    </xf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/>
    <xf numFmtId="0" fontId="59" fillId="0" borderId="17" xfId="0" applyFont="1" applyBorder="1"/>
    <xf numFmtId="0" fontId="59" fillId="0" borderId="0" xfId="0" applyFont="1"/>
    <xf numFmtId="0" fontId="0" fillId="0" borderId="0" xfId="0" applyAlignment="1">
      <alignment wrapText="1"/>
    </xf>
    <xf numFmtId="0" fontId="61" fillId="0" borderId="0" xfId="2" applyFont="1" applyAlignment="1" applyProtection="1">
      <alignment wrapText="1"/>
      <protection locked="0"/>
    </xf>
    <xf numFmtId="0" fontId="61" fillId="0" borderId="0" xfId="2" applyFont="1" applyProtection="1">
      <protection locked="0"/>
    </xf>
    <xf numFmtId="0" fontId="62" fillId="0" borderId="0" xfId="0" applyFont="1"/>
    <xf numFmtId="0" fontId="16" fillId="0" borderId="1" xfId="0" applyFont="1" applyBorder="1" applyAlignment="1">
      <alignment horizontal="center" vertical="center" wrapText="1"/>
    </xf>
    <xf numFmtId="0" fontId="22" fillId="0" borderId="22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0" fillId="5" borderId="0" xfId="0" applyFill="1"/>
    <xf numFmtId="0" fontId="16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0" fillId="11" borderId="21" xfId="0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57" fillId="5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9"/>
    </xf>
    <xf numFmtId="0" fontId="20" fillId="0" borderId="1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vertical="center" wrapText="1"/>
    </xf>
    <xf numFmtId="2" fontId="20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0" fontId="17" fillId="0" borderId="1" xfId="1" applyNumberFormat="1" applyFont="1" applyBorder="1"/>
    <xf numFmtId="10" fontId="20" fillId="4" borderId="1" xfId="1" applyNumberFormat="1" applyFont="1" applyFill="1" applyBorder="1"/>
    <xf numFmtId="4" fontId="20" fillId="2" borderId="1" xfId="0" applyNumberFormat="1" applyFont="1" applyFill="1" applyBorder="1" applyAlignment="1">
      <alignment vertical="center" wrapText="1"/>
    </xf>
    <xf numFmtId="10" fontId="22" fillId="0" borderId="1" xfId="1" applyNumberFormat="1" applyFont="1" applyBorder="1"/>
    <xf numFmtId="10" fontId="22" fillId="0" borderId="1" xfId="1" applyNumberFormat="1" applyFont="1" applyBorder="1" applyAlignment="1">
      <alignment wrapText="1"/>
    </xf>
    <xf numFmtId="10" fontId="19" fillId="4" borderId="1" xfId="1" applyNumberFormat="1" applyFont="1" applyFill="1" applyBorder="1"/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5" borderId="7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4" fontId="24" fillId="6" borderId="1" xfId="0" applyNumberFormat="1" applyFont="1" applyFill="1" applyBorder="1" applyAlignment="1">
      <alignment vertical="center"/>
    </xf>
    <xf numFmtId="10" fontId="24" fillId="6" borderId="1" xfId="0" applyNumberFormat="1" applyFont="1" applyFill="1" applyBorder="1" applyAlignment="1">
      <alignment vertical="center"/>
    </xf>
    <xf numFmtId="4" fontId="24" fillId="6" borderId="1" xfId="0" applyNumberFormat="1" applyFont="1" applyFill="1" applyBorder="1" applyAlignment="1">
      <alignment vertical="center" wrapText="1"/>
    </xf>
    <xf numFmtId="4" fontId="27" fillId="3" borderId="1" xfId="0" applyNumberFormat="1" applyFont="1" applyFill="1" applyBorder="1" applyAlignment="1">
      <alignment vertical="center"/>
    </xf>
    <xf numFmtId="10" fontId="27" fillId="3" borderId="1" xfId="0" applyNumberFormat="1" applyFont="1" applyFill="1" applyBorder="1" applyAlignment="1">
      <alignment vertical="center"/>
    </xf>
    <xf numFmtId="4" fontId="27" fillId="3" borderId="1" xfId="0" applyNumberFormat="1" applyFont="1" applyFill="1" applyBorder="1" applyAlignment="1">
      <alignment vertical="center" wrapText="1"/>
    </xf>
    <xf numFmtId="4" fontId="27" fillId="0" borderId="1" xfId="0" applyNumberFormat="1" applyFont="1" applyBorder="1" applyAlignment="1">
      <alignment vertical="center"/>
    </xf>
    <xf numFmtId="10" fontId="27" fillId="0" borderId="1" xfId="0" applyNumberFormat="1" applyFont="1" applyBorder="1" applyAlignment="1">
      <alignment vertical="center"/>
    </xf>
    <xf numFmtId="4" fontId="27" fillId="0" borderId="1" xfId="0" applyNumberFormat="1" applyFont="1" applyBorder="1" applyAlignment="1">
      <alignment vertical="center" wrapText="1"/>
    </xf>
    <xf numFmtId="10" fontId="31" fillId="2" borderId="12" xfId="0" applyNumberFormat="1" applyFont="1" applyFill="1" applyBorder="1" applyAlignment="1">
      <alignment horizontal="center" vertical="center" wrapText="1"/>
    </xf>
    <xf numFmtId="4" fontId="32" fillId="3" borderId="12" xfId="0" applyNumberFormat="1" applyFont="1" applyFill="1" applyBorder="1" applyAlignment="1">
      <alignment horizontal="right" vertical="center" wrapText="1"/>
    </xf>
    <xf numFmtId="4" fontId="31" fillId="0" borderId="12" xfId="0" applyNumberFormat="1" applyFont="1" applyBorder="1" applyAlignment="1">
      <alignment vertical="center" wrapText="1"/>
    </xf>
    <xf numFmtId="4" fontId="32" fillId="3" borderId="12" xfId="0" applyNumberFormat="1" applyFont="1" applyFill="1" applyBorder="1" applyAlignment="1">
      <alignment vertical="center" wrapText="1"/>
    </xf>
    <xf numFmtId="4" fontId="32" fillId="0" borderId="12" xfId="0" applyNumberFormat="1" applyFont="1" applyBorder="1" applyAlignment="1">
      <alignment horizontal="right" vertical="center" wrapText="1"/>
    </xf>
    <xf numFmtId="4" fontId="31" fillId="2" borderId="12" xfId="0" applyNumberFormat="1" applyFont="1" applyFill="1" applyBorder="1" applyAlignment="1">
      <alignment horizontal="right" vertical="center" wrapText="1"/>
    </xf>
    <xf numFmtId="4" fontId="31" fillId="0" borderId="1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4" fontId="16" fillId="7" borderId="1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2" fontId="16" fillId="0" borderId="1" xfId="2" applyNumberFormat="1" applyFont="1" applyBorder="1"/>
    <xf numFmtId="0" fontId="0" fillId="0" borderId="1" xfId="0" applyBorder="1" applyAlignment="1">
      <alignment horizontal="center" vertical="center" wrapText="1"/>
    </xf>
    <xf numFmtId="0" fontId="51" fillId="0" borderId="1" xfId="0" applyFont="1" applyBorder="1"/>
    <xf numFmtId="4" fontId="41" fillId="0" borderId="1" xfId="2" applyNumberFormat="1" applyFont="1" applyBorder="1" applyAlignment="1">
      <alignment horizontal="right"/>
    </xf>
    <xf numFmtId="4" fontId="16" fillId="0" borderId="1" xfId="0" applyNumberFormat="1" applyFont="1" applyBorder="1"/>
    <xf numFmtId="0" fontId="16" fillId="0" borderId="1" xfId="0" applyFont="1" applyBorder="1" applyAlignment="1">
      <alignment vertical="center" wrapText="1"/>
    </xf>
    <xf numFmtId="4" fontId="0" fillId="0" borderId="1" xfId="0" applyNumberFormat="1" applyBorder="1" applyAlignment="1">
      <alignment horizontal="righ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4" fontId="25" fillId="2" borderId="1" xfId="0" applyNumberFormat="1" applyFont="1" applyFill="1" applyBorder="1" applyAlignment="1">
      <alignment horizontal="right" vertical="center" wrapText="1"/>
    </xf>
    <xf numFmtId="4" fontId="24" fillId="3" borderId="1" xfId="0" applyNumberFormat="1" applyFont="1" applyFill="1" applyBorder="1" applyAlignment="1">
      <alignment horizontal="center" vertical="center" wrapText="1"/>
    </xf>
    <xf numFmtId="4" fontId="24" fillId="3" borderId="1" xfId="0" applyNumberFormat="1" applyFont="1" applyFill="1" applyBorder="1" applyAlignment="1">
      <alignment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" fontId="0" fillId="0" borderId="0" xfId="0" applyNumberFormat="1"/>
    <xf numFmtId="4" fontId="0" fillId="11" borderId="21" xfId="0" applyNumberFormat="1" applyFill="1" applyBorder="1" applyAlignment="1">
      <alignment vertical="center" wrapText="1"/>
    </xf>
    <xf numFmtId="4" fontId="0" fillId="0" borderId="1" xfId="0" applyNumberFormat="1" applyBorder="1" applyAlignment="1">
      <alignment wrapText="1"/>
    </xf>
    <xf numFmtId="4" fontId="18" fillId="0" borderId="1" xfId="0" applyNumberFormat="1" applyFont="1" applyBorder="1" applyAlignment="1">
      <alignment horizontal="right"/>
    </xf>
    <xf numFmtId="0" fontId="16" fillId="2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11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65" fillId="0" borderId="1" xfId="0" applyFont="1" applyBorder="1"/>
    <xf numFmtId="0" fontId="65" fillId="0" borderId="1" xfId="0" applyFont="1" applyBorder="1" applyAlignment="1">
      <alignment horizontal="right"/>
    </xf>
    <xf numFmtId="3" fontId="6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6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 applyAlignment="1">
      <alignment horizontal="right" vertical="center"/>
    </xf>
    <xf numFmtId="4" fontId="6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4" fontId="2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/>
    </xf>
    <xf numFmtId="4" fontId="32" fillId="0" borderId="12" xfId="0" applyNumberFormat="1" applyFont="1" applyBorder="1" applyAlignment="1">
      <alignment vertical="center" wrapText="1"/>
    </xf>
    <xf numFmtId="4" fontId="61" fillId="0" borderId="1" xfId="2" applyNumberFormat="1" applyFont="1" applyBorder="1" applyAlignment="1" applyProtection="1">
      <alignment horizontal="right"/>
      <protection locked="0"/>
    </xf>
    <xf numFmtId="0" fontId="56" fillId="0" borderId="1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15" xfId="0" applyFont="1" applyBorder="1" applyAlignment="1">
      <alignment horizont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34" fillId="3" borderId="23" xfId="0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4" fillId="5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40" fillId="0" borderId="15" xfId="2" applyFont="1" applyBorder="1" applyAlignment="1">
      <alignment horizontal="center"/>
    </xf>
    <xf numFmtId="0" fontId="41" fillId="0" borderId="0" xfId="2" applyFon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46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4" fillId="0" borderId="23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19" fillId="8" borderId="3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textRotation="90"/>
    </xf>
    <xf numFmtId="0" fontId="24" fillId="9" borderId="3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16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6" fillId="8" borderId="23" xfId="0" applyFont="1" applyFill="1" applyBorder="1" applyAlignment="1">
      <alignment horizontal="center"/>
    </xf>
    <xf numFmtId="0" fontId="16" fillId="8" borderId="20" xfId="0" applyFont="1" applyFill="1" applyBorder="1" applyAlignment="1">
      <alignment horizontal="center"/>
    </xf>
    <xf numFmtId="0" fontId="16" fillId="11" borderId="15" xfId="0" applyFont="1" applyFill="1" applyBorder="1" applyAlignment="1">
      <alignment horizontal="center" vertical="center" wrapText="1"/>
    </xf>
    <xf numFmtId="0" fontId="0" fillId="11" borderId="0" xfId="0" applyFill="1" applyBorder="1" applyAlignment="1">
      <alignment horizontal="left" vertical="center" wrapText="1"/>
    </xf>
    <xf numFmtId="0" fontId="16" fillId="5" borderId="15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</cellXfs>
  <cellStyles count="3">
    <cellStyle name="Normální" xfId="0" builtinId="0"/>
    <cellStyle name="Normální 2" xfId="2" xr:uid="{F8731045-8E78-4257-99B6-B649CD2D5EA9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835A-4DDF-4CC2-8EC2-F7251A753626}">
  <sheetPr>
    <tabColor rgb="FFFFFF00"/>
  </sheetPr>
  <dimension ref="A1:D46"/>
  <sheetViews>
    <sheetView topLeftCell="A4" workbookViewId="0">
      <selection activeCell="M14" sqref="M13:M14"/>
    </sheetView>
  </sheetViews>
  <sheetFormatPr defaultRowHeight="15" x14ac:dyDescent="0.25"/>
  <cols>
    <col min="1" max="1" width="10.7109375" customWidth="1"/>
    <col min="2" max="2" width="26" bestFit="1" customWidth="1"/>
    <col min="3" max="3" width="28.140625" style="1" customWidth="1"/>
  </cols>
  <sheetData>
    <row r="1" spans="1:4" ht="21.75" customHeight="1" x14ac:dyDescent="0.25">
      <c r="A1" s="311" t="s">
        <v>466</v>
      </c>
      <c r="B1" s="311"/>
      <c r="C1" s="311"/>
    </row>
    <row r="2" spans="1:4" ht="27" customHeight="1" x14ac:dyDescent="0.25">
      <c r="A2" s="310" t="s">
        <v>2</v>
      </c>
      <c r="B2" s="310"/>
      <c r="C2" s="310"/>
    </row>
    <row r="3" spans="1:4" ht="30" x14ac:dyDescent="0.25">
      <c r="A3" s="153" t="s">
        <v>465</v>
      </c>
      <c r="B3" s="153" t="s">
        <v>5</v>
      </c>
      <c r="C3" s="153" t="s">
        <v>6</v>
      </c>
    </row>
    <row r="4" spans="1:4" x14ac:dyDescent="0.25">
      <c r="A4" s="7" t="s">
        <v>4</v>
      </c>
      <c r="B4" s="7" t="s">
        <v>3</v>
      </c>
      <c r="C4" s="170" t="s">
        <v>7</v>
      </c>
    </row>
    <row r="5" spans="1:4" x14ac:dyDescent="0.25">
      <c r="A5" s="7" t="s">
        <v>19</v>
      </c>
      <c r="B5" s="7" t="s">
        <v>33</v>
      </c>
      <c r="C5" s="170" t="s">
        <v>21</v>
      </c>
    </row>
    <row r="6" spans="1:4" x14ac:dyDescent="0.25">
      <c r="A6" s="7" t="s">
        <v>38</v>
      </c>
      <c r="B6" s="7" t="s">
        <v>39</v>
      </c>
      <c r="C6" s="170" t="s">
        <v>40</v>
      </c>
    </row>
    <row r="7" spans="1:4" x14ac:dyDescent="0.25">
      <c r="A7" s="7" t="s">
        <v>59</v>
      </c>
      <c r="B7" s="7" t="s">
        <v>60</v>
      </c>
      <c r="C7" s="170" t="s">
        <v>61</v>
      </c>
    </row>
    <row r="8" spans="1:4" x14ac:dyDescent="0.25">
      <c r="A8" s="7" t="s">
        <v>62</v>
      </c>
      <c r="B8" s="7" t="s">
        <v>52</v>
      </c>
      <c r="C8" s="170" t="s">
        <v>61</v>
      </c>
    </row>
    <row r="9" spans="1:4" x14ac:dyDescent="0.25">
      <c r="A9" s="7" t="s">
        <v>79</v>
      </c>
      <c r="B9" s="7" t="s">
        <v>460</v>
      </c>
      <c r="C9" s="170" t="s">
        <v>80</v>
      </c>
    </row>
    <row r="10" spans="1:4" x14ac:dyDescent="0.25">
      <c r="A10" s="7" t="s">
        <v>81</v>
      </c>
      <c r="B10" s="7" t="s">
        <v>82</v>
      </c>
      <c r="C10" s="170" t="s">
        <v>83</v>
      </c>
    </row>
    <row r="11" spans="1:4" x14ac:dyDescent="0.25">
      <c r="A11" s="7" t="s">
        <v>99</v>
      </c>
      <c r="B11" s="7" t="s">
        <v>98</v>
      </c>
      <c r="C11" s="170" t="s">
        <v>420</v>
      </c>
    </row>
    <row r="12" spans="1:4" x14ac:dyDescent="0.25">
      <c r="A12" s="7" t="s">
        <v>100</v>
      </c>
      <c r="B12" s="7" t="s">
        <v>432</v>
      </c>
      <c r="C12" s="170" t="s">
        <v>421</v>
      </c>
    </row>
    <row r="13" spans="1:4" x14ac:dyDescent="0.25">
      <c r="A13" s="7" t="s">
        <v>129</v>
      </c>
      <c r="B13" s="7" t="s">
        <v>130</v>
      </c>
      <c r="C13" s="170" t="s">
        <v>421</v>
      </c>
    </row>
    <row r="14" spans="1:4" x14ac:dyDescent="0.25">
      <c r="A14" s="7" t="s">
        <v>132</v>
      </c>
      <c r="B14" s="7" t="s">
        <v>133</v>
      </c>
      <c r="C14" s="170" t="s">
        <v>422</v>
      </c>
    </row>
    <row r="15" spans="1:4" x14ac:dyDescent="0.25">
      <c r="A15" s="7" t="s">
        <v>520</v>
      </c>
      <c r="B15" s="7" t="s">
        <v>521</v>
      </c>
      <c r="C15" s="170" t="s">
        <v>422</v>
      </c>
    </row>
    <row r="16" spans="1:4" x14ac:dyDescent="0.25">
      <c r="A16" s="7" t="s">
        <v>200</v>
      </c>
      <c r="B16" s="7" t="s">
        <v>201</v>
      </c>
      <c r="C16" s="170" t="s">
        <v>461</v>
      </c>
      <c r="D16" s="136"/>
    </row>
    <row r="17" spans="1:4" x14ac:dyDescent="0.25">
      <c r="A17" s="7" t="s">
        <v>202</v>
      </c>
      <c r="B17" s="7" t="s">
        <v>203</v>
      </c>
      <c r="C17" s="171" t="s">
        <v>462</v>
      </c>
      <c r="D17" s="136"/>
    </row>
    <row r="18" spans="1:4" x14ac:dyDescent="0.25">
      <c r="A18" s="7" t="s">
        <v>524</v>
      </c>
      <c r="B18" s="7" t="s">
        <v>525</v>
      </c>
      <c r="C18" s="171" t="s">
        <v>526</v>
      </c>
      <c r="D18" s="136"/>
    </row>
    <row r="19" spans="1:4" x14ac:dyDescent="0.25">
      <c r="A19" s="7" t="s">
        <v>204</v>
      </c>
      <c r="B19" s="7" t="s">
        <v>206</v>
      </c>
      <c r="C19" s="171" t="s">
        <v>423</v>
      </c>
      <c r="D19" s="136"/>
    </row>
    <row r="20" spans="1:4" x14ac:dyDescent="0.25">
      <c r="A20" s="7" t="s">
        <v>205</v>
      </c>
      <c r="B20" s="7" t="s">
        <v>207</v>
      </c>
      <c r="C20" s="171" t="s">
        <v>424</v>
      </c>
      <c r="D20" s="136"/>
    </row>
    <row r="21" spans="1:4" x14ac:dyDescent="0.25">
      <c r="A21" s="7" t="s">
        <v>221</v>
      </c>
      <c r="B21" s="7" t="s">
        <v>222</v>
      </c>
      <c r="C21" s="171" t="s">
        <v>463</v>
      </c>
      <c r="D21" s="136"/>
    </row>
    <row r="22" spans="1:4" x14ac:dyDescent="0.25">
      <c r="A22" s="7" t="s">
        <v>416</v>
      </c>
      <c r="B22" s="7" t="s">
        <v>418</v>
      </c>
      <c r="C22" s="172" t="s">
        <v>425</v>
      </c>
      <c r="D22" s="136"/>
    </row>
    <row r="23" spans="1:4" x14ac:dyDescent="0.25">
      <c r="A23" s="7" t="s">
        <v>417</v>
      </c>
      <c r="B23" s="7" t="s">
        <v>248</v>
      </c>
      <c r="C23" s="171" t="s">
        <v>419</v>
      </c>
      <c r="D23" s="136"/>
    </row>
    <row r="24" spans="1:4" x14ac:dyDescent="0.25">
      <c r="A24" s="212" t="s">
        <v>241</v>
      </c>
      <c r="B24" s="212" t="s">
        <v>586</v>
      </c>
      <c r="C24" s="213" t="s">
        <v>587</v>
      </c>
      <c r="D24" s="136"/>
    </row>
    <row r="25" spans="1:4" x14ac:dyDescent="0.25">
      <c r="A25" s="7" t="s">
        <v>242</v>
      </c>
      <c r="B25" s="7" t="s">
        <v>265</v>
      </c>
      <c r="C25" s="171" t="s">
        <v>544</v>
      </c>
      <c r="D25" s="136"/>
    </row>
    <row r="26" spans="1:4" x14ac:dyDescent="0.25">
      <c r="A26" s="7" t="s">
        <v>243</v>
      </c>
      <c r="B26" s="7" t="s">
        <v>273</v>
      </c>
      <c r="C26" s="171" t="s">
        <v>545</v>
      </c>
      <c r="D26" s="136"/>
    </row>
    <row r="27" spans="1:4" x14ac:dyDescent="0.25">
      <c r="A27" s="7" t="s">
        <v>244</v>
      </c>
      <c r="B27" s="7" t="s">
        <v>283</v>
      </c>
      <c r="C27" s="171" t="s">
        <v>546</v>
      </c>
      <c r="D27" s="137"/>
    </row>
    <row r="28" spans="1:4" x14ac:dyDescent="0.25">
      <c r="A28" s="7" t="s">
        <v>245</v>
      </c>
      <c r="B28" s="7" t="s">
        <v>297</v>
      </c>
      <c r="C28" s="171" t="s">
        <v>426</v>
      </c>
      <c r="D28" s="136"/>
    </row>
    <row r="29" spans="1:4" x14ac:dyDescent="0.25">
      <c r="A29" s="7" t="s">
        <v>246</v>
      </c>
      <c r="B29" s="7" t="s">
        <v>310</v>
      </c>
      <c r="C29" s="171" t="s">
        <v>547</v>
      </c>
      <c r="D29" s="136"/>
    </row>
    <row r="30" spans="1:4" x14ac:dyDescent="0.25">
      <c r="A30" s="7" t="s">
        <v>247</v>
      </c>
      <c r="B30" s="7" t="s">
        <v>542</v>
      </c>
      <c r="C30" s="171" t="s">
        <v>541</v>
      </c>
      <c r="D30" s="136"/>
    </row>
    <row r="31" spans="1:4" x14ac:dyDescent="0.25">
      <c r="A31" s="7" t="s">
        <v>284</v>
      </c>
      <c r="B31" s="7" t="s">
        <v>542</v>
      </c>
      <c r="C31" s="171" t="s">
        <v>541</v>
      </c>
      <c r="D31" s="136"/>
    </row>
    <row r="32" spans="1:4" x14ac:dyDescent="0.25">
      <c r="A32" s="7" t="s">
        <v>285</v>
      </c>
      <c r="B32" s="7" t="s">
        <v>324</v>
      </c>
      <c r="C32" s="173" t="s">
        <v>548</v>
      </c>
      <c r="D32" s="136"/>
    </row>
    <row r="33" spans="1:4" x14ac:dyDescent="0.25">
      <c r="A33" s="7" t="s">
        <v>286</v>
      </c>
      <c r="B33" s="7" t="s">
        <v>329</v>
      </c>
      <c r="C33" s="171" t="s">
        <v>549</v>
      </c>
      <c r="D33" s="136"/>
    </row>
    <row r="34" spans="1:4" x14ac:dyDescent="0.25">
      <c r="A34" s="7" t="s">
        <v>287</v>
      </c>
      <c r="B34" s="7" t="s">
        <v>330</v>
      </c>
      <c r="C34" s="171" t="s">
        <v>550</v>
      </c>
      <c r="D34" s="136"/>
    </row>
    <row r="35" spans="1:4" x14ac:dyDescent="0.25">
      <c r="A35" s="7" t="s">
        <v>288</v>
      </c>
      <c r="B35" s="7" t="s">
        <v>338</v>
      </c>
      <c r="C35" s="171" t="s">
        <v>550</v>
      </c>
    </row>
    <row r="36" spans="1:4" x14ac:dyDescent="0.25">
      <c r="A36" s="7" t="s">
        <v>289</v>
      </c>
      <c r="B36" s="7" t="s">
        <v>368</v>
      </c>
      <c r="C36" s="173" t="s">
        <v>464</v>
      </c>
    </row>
    <row r="37" spans="1:4" x14ac:dyDescent="0.25">
      <c r="A37" s="7" t="s">
        <v>373</v>
      </c>
      <c r="B37" s="7" t="s">
        <v>375</v>
      </c>
      <c r="C37" s="170" t="s">
        <v>62</v>
      </c>
    </row>
    <row r="38" spans="1:4" x14ac:dyDescent="0.25">
      <c r="A38" s="7" t="s">
        <v>374</v>
      </c>
      <c r="B38" s="7" t="s">
        <v>376</v>
      </c>
      <c r="C38" s="170" t="s">
        <v>79</v>
      </c>
    </row>
    <row r="39" spans="1:4" x14ac:dyDescent="0.25">
      <c r="A39" s="7" t="s">
        <v>381</v>
      </c>
      <c r="B39" s="7" t="s">
        <v>382</v>
      </c>
      <c r="C39" s="170" t="s">
        <v>427</v>
      </c>
    </row>
    <row r="42" spans="1:4" x14ac:dyDescent="0.25">
      <c r="A42" t="s">
        <v>0</v>
      </c>
    </row>
    <row r="43" spans="1:4" x14ac:dyDescent="0.25">
      <c r="A43" t="s">
        <v>1</v>
      </c>
    </row>
    <row r="45" spans="1:4" x14ac:dyDescent="0.25">
      <c r="A45" t="s">
        <v>543</v>
      </c>
    </row>
    <row r="46" spans="1:4" x14ac:dyDescent="0.25">
      <c r="A46" t="s">
        <v>551</v>
      </c>
    </row>
  </sheetData>
  <mergeCells count="2">
    <mergeCell ref="A2:C2"/>
    <mergeCell ref="A1:C1"/>
  </mergeCells>
  <phoneticPr fontId="49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9"/>
  <sheetViews>
    <sheetView workbookViewId="0">
      <selection activeCell="F19" sqref="F19"/>
    </sheetView>
  </sheetViews>
  <sheetFormatPr defaultRowHeight="15" x14ac:dyDescent="0.25"/>
  <cols>
    <col min="1" max="1" width="14.140625" bestFit="1" customWidth="1"/>
    <col min="2" max="8" width="18.140625" customWidth="1"/>
  </cols>
  <sheetData>
    <row r="2" spans="1:8" x14ac:dyDescent="0.25">
      <c r="A2" s="313" t="s">
        <v>467</v>
      </c>
      <c r="B2" s="313"/>
      <c r="C2" s="313"/>
      <c r="D2" s="313"/>
      <c r="E2" s="313"/>
      <c r="F2" s="313"/>
      <c r="G2" s="313"/>
      <c r="H2" s="313"/>
    </row>
    <row r="4" spans="1:8" ht="26.25" customHeight="1" x14ac:dyDescent="0.25">
      <c r="A4" s="312" t="s">
        <v>389</v>
      </c>
      <c r="B4" s="312"/>
      <c r="C4" s="312"/>
      <c r="D4" s="312"/>
      <c r="E4" s="312"/>
      <c r="F4" s="312"/>
      <c r="G4" s="312"/>
      <c r="H4" s="312"/>
    </row>
    <row r="5" spans="1:8" ht="30" x14ac:dyDescent="0.25">
      <c r="A5" s="2" t="s">
        <v>8</v>
      </c>
      <c r="B5" s="2" t="s">
        <v>527</v>
      </c>
      <c r="C5" s="2" t="s">
        <v>600</v>
      </c>
      <c r="D5" s="2" t="s">
        <v>601</v>
      </c>
      <c r="E5" s="2" t="s">
        <v>602</v>
      </c>
      <c r="F5" s="2" t="s">
        <v>570</v>
      </c>
      <c r="G5" s="2" t="s">
        <v>14</v>
      </c>
      <c r="H5" s="2" t="s">
        <v>603</v>
      </c>
    </row>
    <row r="6" spans="1:8" x14ac:dyDescent="0.25">
      <c r="A6" s="3" t="s">
        <v>15</v>
      </c>
      <c r="B6" s="222">
        <v>13014.68</v>
      </c>
      <c r="C6" s="222">
        <v>10170.9</v>
      </c>
      <c r="D6" s="222">
        <v>10170.9</v>
      </c>
      <c r="E6" s="222">
        <v>10170.9</v>
      </c>
      <c r="F6" s="222">
        <v>13035.27</v>
      </c>
      <c r="G6" s="4">
        <v>128.16</v>
      </c>
      <c r="H6" s="4">
        <v>1</v>
      </c>
    </row>
    <row r="7" spans="1:8" x14ac:dyDescent="0.25">
      <c r="A7" s="3" t="s">
        <v>16</v>
      </c>
      <c r="B7" s="222">
        <v>113292.92</v>
      </c>
      <c r="C7" s="222">
        <v>95691.53</v>
      </c>
      <c r="D7" s="222">
        <v>123825.31</v>
      </c>
      <c r="E7" s="222">
        <v>128356.75</v>
      </c>
      <c r="F7" s="222">
        <v>126026.55</v>
      </c>
      <c r="G7" s="4">
        <v>98.18</v>
      </c>
      <c r="H7" s="4">
        <v>1.1100000000000001</v>
      </c>
    </row>
    <row r="8" spans="1:8" x14ac:dyDescent="0.25">
      <c r="A8" s="92" t="s">
        <v>17</v>
      </c>
      <c r="B8" s="223">
        <v>110647.39</v>
      </c>
      <c r="C8" s="223">
        <v>95691.53</v>
      </c>
      <c r="D8" s="223">
        <v>123246.25</v>
      </c>
      <c r="E8" s="223">
        <v>127350.82</v>
      </c>
      <c r="F8" s="223">
        <v>125447.49</v>
      </c>
      <c r="G8" s="221">
        <v>98.51</v>
      </c>
      <c r="H8" s="221">
        <v>1.1299999999999999</v>
      </c>
    </row>
    <row r="9" spans="1:8" x14ac:dyDescent="0.25">
      <c r="A9" s="92" t="s">
        <v>18</v>
      </c>
      <c r="B9" s="223">
        <v>2645.54</v>
      </c>
      <c r="C9" s="221">
        <v>0</v>
      </c>
      <c r="D9" s="221">
        <v>579.05999999999995</v>
      </c>
      <c r="E9" s="223">
        <v>1005.92</v>
      </c>
      <c r="F9" s="221">
        <v>579.05999999999995</v>
      </c>
      <c r="G9" s="221">
        <v>57.57</v>
      </c>
      <c r="H9" s="221">
        <v>0.22</v>
      </c>
    </row>
  </sheetData>
  <mergeCells count="2">
    <mergeCell ref="A4:H4"/>
    <mergeCell ref="A2:H2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5374-720E-4056-ABD9-5038ABF07C55}">
  <sheetPr>
    <pageSetUpPr fitToPage="1"/>
  </sheetPr>
  <dimension ref="A2:F26"/>
  <sheetViews>
    <sheetView topLeftCell="A2" workbookViewId="0">
      <selection activeCell="B16" sqref="B16"/>
    </sheetView>
  </sheetViews>
  <sheetFormatPr defaultRowHeight="15" x14ac:dyDescent="0.25"/>
  <cols>
    <col min="1" max="1" width="20.5703125" customWidth="1"/>
    <col min="2" max="6" width="17.42578125" customWidth="1"/>
  </cols>
  <sheetData>
    <row r="2" spans="1:6" x14ac:dyDescent="0.25">
      <c r="A2" s="313" t="s">
        <v>468</v>
      </c>
      <c r="B2" s="313"/>
      <c r="C2" s="313"/>
      <c r="D2" s="313"/>
      <c r="E2" s="313"/>
      <c r="F2" s="313"/>
    </row>
    <row r="4" spans="1:6" ht="29.25" customHeight="1" x14ac:dyDescent="0.25">
      <c r="A4" s="314" t="s">
        <v>390</v>
      </c>
      <c r="B4" s="314"/>
      <c r="C4" s="314"/>
      <c r="D4" s="314"/>
      <c r="E4" s="314"/>
      <c r="F4" s="314"/>
    </row>
    <row r="5" spans="1:6" ht="43.5" customHeight="1" x14ac:dyDescent="0.25">
      <c r="A5" s="6" t="s">
        <v>22</v>
      </c>
      <c r="B5" s="131" t="s">
        <v>23</v>
      </c>
      <c r="C5" s="131" t="s">
        <v>24</v>
      </c>
      <c r="D5" s="131" t="s">
        <v>25</v>
      </c>
      <c r="E5" s="131" t="s">
        <v>26</v>
      </c>
      <c r="F5" s="131" t="s">
        <v>27</v>
      </c>
    </row>
    <row r="6" spans="1:6" ht="17.25" customHeight="1" x14ac:dyDescent="0.25">
      <c r="A6" s="154"/>
      <c r="B6" s="155">
        <v>2024</v>
      </c>
      <c r="C6" s="155">
        <v>2025</v>
      </c>
      <c r="D6" s="155">
        <v>2025</v>
      </c>
      <c r="E6" s="155">
        <v>2025</v>
      </c>
      <c r="F6" s="155"/>
    </row>
    <row r="7" spans="1:6" x14ac:dyDescent="0.25">
      <c r="A7" s="7" t="s">
        <v>28</v>
      </c>
      <c r="B7" s="8">
        <v>8310.52</v>
      </c>
      <c r="C7" s="8">
        <v>6750.9</v>
      </c>
      <c r="D7" s="8">
        <v>6750.9</v>
      </c>
      <c r="E7" s="8">
        <v>8462.17</v>
      </c>
      <c r="F7" s="224">
        <v>1.2535000000000001</v>
      </c>
    </row>
    <row r="8" spans="1:6" x14ac:dyDescent="0.25">
      <c r="A8" s="7" t="s">
        <v>29</v>
      </c>
      <c r="B8" s="8">
        <v>4676.93</v>
      </c>
      <c r="C8" s="8">
        <v>3420</v>
      </c>
      <c r="D8" s="8">
        <v>3420</v>
      </c>
      <c r="E8" s="8">
        <v>4496.66</v>
      </c>
      <c r="F8" s="224">
        <v>1.3148</v>
      </c>
    </row>
    <row r="9" spans="1:6" x14ac:dyDescent="0.25">
      <c r="A9" s="7" t="s">
        <v>30</v>
      </c>
      <c r="B9" s="8">
        <v>0</v>
      </c>
      <c r="C9" s="8">
        <v>0</v>
      </c>
      <c r="D9" s="8">
        <v>0</v>
      </c>
      <c r="E9" s="8">
        <v>60.5</v>
      </c>
      <c r="F9" s="224">
        <v>0</v>
      </c>
    </row>
    <row r="10" spans="1:6" x14ac:dyDescent="0.25">
      <c r="A10" s="7" t="s">
        <v>31</v>
      </c>
      <c r="B10" s="8">
        <v>27.23</v>
      </c>
      <c r="C10" s="8">
        <v>0</v>
      </c>
      <c r="D10" s="8">
        <v>0</v>
      </c>
      <c r="E10" s="8">
        <v>15.94</v>
      </c>
      <c r="F10" s="224">
        <v>0</v>
      </c>
    </row>
    <row r="11" spans="1:6" x14ac:dyDescent="0.25">
      <c r="A11" s="9" t="s">
        <v>32</v>
      </c>
      <c r="B11" s="10">
        <f>SUM(B7:B10)</f>
        <v>13014.68</v>
      </c>
      <c r="C11" s="10">
        <f t="shared" ref="C11:E11" si="0">SUM(C7:C10)</f>
        <v>10170.9</v>
      </c>
      <c r="D11" s="10">
        <f t="shared" si="0"/>
        <v>10170.9</v>
      </c>
      <c r="E11" s="10">
        <f t="shared" si="0"/>
        <v>13035.27</v>
      </c>
      <c r="F11" s="225">
        <v>1.2816000000000001</v>
      </c>
    </row>
    <row r="14" spans="1:6" ht="36" customHeight="1" x14ac:dyDescent="0.25">
      <c r="A14" s="315" t="s">
        <v>391</v>
      </c>
      <c r="B14" s="314"/>
    </row>
    <row r="15" spans="1:6" x14ac:dyDescent="0.25">
      <c r="A15" s="140" t="s">
        <v>20</v>
      </c>
      <c r="B15" s="140" t="s">
        <v>498</v>
      </c>
    </row>
    <row r="16" spans="1:6" x14ac:dyDescent="0.25">
      <c r="A16" s="142" t="s">
        <v>34</v>
      </c>
      <c r="B16" s="149">
        <v>2527.17</v>
      </c>
    </row>
    <row r="17" spans="1:6" x14ac:dyDescent="0.25">
      <c r="A17" s="142" t="s">
        <v>35</v>
      </c>
      <c r="B17" s="149">
        <v>3597.96</v>
      </c>
    </row>
    <row r="18" spans="1:6" x14ac:dyDescent="0.25">
      <c r="A18" s="142" t="s">
        <v>36</v>
      </c>
      <c r="B18" s="149">
        <v>4301.46</v>
      </c>
    </row>
    <row r="19" spans="1:6" x14ac:dyDescent="0.25">
      <c r="A19" s="142" t="s">
        <v>37</v>
      </c>
      <c r="B19" s="149">
        <v>2608.6799999999998</v>
      </c>
    </row>
    <row r="20" spans="1:6" x14ac:dyDescent="0.25">
      <c r="A20" s="140" t="s">
        <v>32</v>
      </c>
      <c r="B20" s="226">
        <f>SUM(B16:B19)</f>
        <v>13035.27</v>
      </c>
    </row>
    <row r="23" spans="1:6" ht="24.75" customHeight="1" x14ac:dyDescent="0.25">
      <c r="A23" s="312" t="s">
        <v>442</v>
      </c>
      <c r="B23" s="312"/>
      <c r="C23" s="312"/>
      <c r="D23" s="312"/>
      <c r="E23" s="312"/>
      <c r="F23" s="312"/>
    </row>
    <row r="24" spans="1:6" x14ac:dyDescent="0.25">
      <c r="A24" s="316"/>
      <c r="B24" s="156" t="s">
        <v>47</v>
      </c>
      <c r="C24" s="156" t="s">
        <v>47</v>
      </c>
      <c r="D24" s="157" t="s">
        <v>48</v>
      </c>
      <c r="E24" s="156" t="s">
        <v>49</v>
      </c>
      <c r="F24" s="156" t="s">
        <v>47</v>
      </c>
    </row>
    <row r="25" spans="1:6" x14ac:dyDescent="0.25">
      <c r="A25" s="316"/>
      <c r="B25" s="158">
        <v>2023</v>
      </c>
      <c r="C25" s="158">
        <v>2024</v>
      </c>
      <c r="D25" s="158">
        <v>2025</v>
      </c>
      <c r="E25" s="158">
        <v>2025</v>
      </c>
      <c r="F25" s="158">
        <v>2025</v>
      </c>
    </row>
    <row r="26" spans="1:6" x14ac:dyDescent="0.25">
      <c r="A26" s="7" t="s">
        <v>443</v>
      </c>
      <c r="B26" s="128">
        <v>9999.24</v>
      </c>
      <c r="C26" s="128">
        <v>5850</v>
      </c>
      <c r="D26" s="128">
        <v>6750.9</v>
      </c>
      <c r="E26" s="128">
        <v>6750.9</v>
      </c>
      <c r="F26" s="128">
        <v>8462.17</v>
      </c>
    </row>
  </sheetData>
  <mergeCells count="5">
    <mergeCell ref="A4:F4"/>
    <mergeCell ref="A14:B14"/>
    <mergeCell ref="A23:F23"/>
    <mergeCell ref="A24:A2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7586-D4E1-46C2-8F0B-30C82800D98A}">
  <sheetPr>
    <pageSetUpPr fitToPage="1"/>
  </sheetPr>
  <dimension ref="A3:F28"/>
  <sheetViews>
    <sheetView topLeftCell="A4" workbookViewId="0">
      <selection activeCell="D26" sqref="D26"/>
    </sheetView>
  </sheetViews>
  <sheetFormatPr defaultRowHeight="15" x14ac:dyDescent="0.25"/>
  <cols>
    <col min="1" max="1" width="27.85546875" customWidth="1"/>
    <col min="2" max="3" width="13.5703125" customWidth="1"/>
    <col min="4" max="6" width="13.7109375" customWidth="1"/>
  </cols>
  <sheetData>
    <row r="3" spans="1:6" x14ac:dyDescent="0.25">
      <c r="A3" s="313" t="s">
        <v>469</v>
      </c>
      <c r="B3" s="313"/>
      <c r="C3" s="313"/>
      <c r="D3" s="313"/>
      <c r="E3" s="313"/>
      <c r="F3" s="313"/>
    </row>
    <row r="5" spans="1:6" ht="35.25" customHeight="1" x14ac:dyDescent="0.25">
      <c r="A5" s="317" t="s">
        <v>392</v>
      </c>
      <c r="B5" s="318"/>
      <c r="C5" s="318"/>
      <c r="D5" s="318"/>
      <c r="E5" s="318"/>
      <c r="F5" s="318"/>
    </row>
    <row r="6" spans="1:6" ht="63.75" x14ac:dyDescent="0.25">
      <c r="A6" s="131" t="s">
        <v>41</v>
      </c>
      <c r="B6" s="131" t="s">
        <v>23</v>
      </c>
      <c r="C6" s="131" t="s">
        <v>24</v>
      </c>
      <c r="D6" s="131" t="s">
        <v>25</v>
      </c>
      <c r="E6" s="131" t="s">
        <v>26</v>
      </c>
      <c r="F6" s="131" t="s">
        <v>27</v>
      </c>
    </row>
    <row r="7" spans="1:6" x14ac:dyDescent="0.25">
      <c r="A7" s="155"/>
      <c r="B7" s="155">
        <v>2024</v>
      </c>
      <c r="C7" s="155">
        <v>2025</v>
      </c>
      <c r="D7" s="155">
        <v>2025</v>
      </c>
      <c r="E7" s="155">
        <v>2025</v>
      </c>
      <c r="F7" s="155"/>
    </row>
    <row r="8" spans="1:6" x14ac:dyDescent="0.25">
      <c r="A8" s="13" t="s">
        <v>444</v>
      </c>
      <c r="B8" s="14">
        <v>0</v>
      </c>
      <c r="C8" s="14">
        <v>0</v>
      </c>
      <c r="D8" s="14">
        <v>0</v>
      </c>
      <c r="E8" s="14">
        <v>0</v>
      </c>
      <c r="F8" s="227">
        <v>0</v>
      </c>
    </row>
    <row r="9" spans="1:6" x14ac:dyDescent="0.25">
      <c r="A9" s="13" t="s">
        <v>445</v>
      </c>
      <c r="B9" s="14">
        <v>0.78</v>
      </c>
      <c r="C9" s="14">
        <v>0</v>
      </c>
      <c r="D9" s="14">
        <v>0</v>
      </c>
      <c r="E9" s="14">
        <v>0.57999999999999996</v>
      </c>
      <c r="F9" s="228">
        <v>0</v>
      </c>
    </row>
    <row r="10" spans="1:6" x14ac:dyDescent="0.25">
      <c r="A10" s="13" t="s">
        <v>446</v>
      </c>
      <c r="B10" s="14">
        <v>0</v>
      </c>
      <c r="C10" s="14">
        <v>0</v>
      </c>
      <c r="D10" s="14">
        <v>0</v>
      </c>
      <c r="E10" s="14">
        <v>0</v>
      </c>
      <c r="F10" s="228">
        <v>0</v>
      </c>
    </row>
    <row r="11" spans="1:6" x14ac:dyDescent="0.25">
      <c r="A11" s="159" t="s">
        <v>447</v>
      </c>
      <c r="B11" s="14">
        <v>2208.8000000000002</v>
      </c>
      <c r="C11" s="14">
        <v>420</v>
      </c>
      <c r="D11" s="14">
        <v>1420</v>
      </c>
      <c r="E11" s="14">
        <v>2312.84</v>
      </c>
      <c r="F11" s="228">
        <v>1.6288</v>
      </c>
    </row>
    <row r="12" spans="1:6" x14ac:dyDescent="0.25">
      <c r="A12" s="159" t="s">
        <v>448</v>
      </c>
      <c r="B12" s="14">
        <v>0</v>
      </c>
      <c r="C12" s="14">
        <v>0</v>
      </c>
      <c r="D12" s="14">
        <v>0</v>
      </c>
      <c r="E12" s="14">
        <v>0</v>
      </c>
      <c r="F12" s="227">
        <v>0</v>
      </c>
    </row>
    <row r="13" spans="1:6" x14ac:dyDescent="0.25">
      <c r="A13" s="159" t="s">
        <v>449</v>
      </c>
      <c r="B13" s="14">
        <v>0</v>
      </c>
      <c r="C13" s="14">
        <v>0</v>
      </c>
      <c r="D13" s="14">
        <v>0</v>
      </c>
      <c r="E13" s="14">
        <v>0</v>
      </c>
      <c r="F13" s="227">
        <v>0</v>
      </c>
    </row>
    <row r="14" spans="1:6" x14ac:dyDescent="0.25">
      <c r="A14" s="159" t="s">
        <v>450</v>
      </c>
      <c r="B14" s="14">
        <v>2467.35</v>
      </c>
      <c r="C14" s="14">
        <v>3000</v>
      </c>
      <c r="D14" s="14">
        <v>2000</v>
      </c>
      <c r="E14" s="14">
        <v>2183.23</v>
      </c>
      <c r="F14" s="227">
        <v>1.0915999999999999</v>
      </c>
    </row>
    <row r="15" spans="1:6" x14ac:dyDescent="0.25">
      <c r="A15" s="15" t="s">
        <v>32</v>
      </c>
      <c r="B15" s="16">
        <f>SUM(B8:B14)</f>
        <v>4676.93</v>
      </c>
      <c r="C15" s="16">
        <f t="shared" ref="C15:E15" si="0">SUM(C8:C14)</f>
        <v>3420</v>
      </c>
      <c r="D15" s="16">
        <f t="shared" si="0"/>
        <v>3420</v>
      </c>
      <c r="E15" s="16">
        <f t="shared" si="0"/>
        <v>4496.6499999999996</v>
      </c>
      <c r="F15" s="229">
        <v>1.3148</v>
      </c>
    </row>
    <row r="20" spans="1:4" ht="50.25" customHeight="1" x14ac:dyDescent="0.25">
      <c r="A20" s="319" t="s">
        <v>451</v>
      </c>
      <c r="B20" s="319"/>
      <c r="C20" s="319"/>
      <c r="D20" s="319"/>
    </row>
    <row r="21" spans="1:4" x14ac:dyDescent="0.25">
      <c r="A21" s="320" t="s">
        <v>42</v>
      </c>
      <c r="B21" s="17" t="s">
        <v>452</v>
      </c>
      <c r="C21" s="141" t="s">
        <v>453</v>
      </c>
      <c r="D21" s="141" t="s">
        <v>453</v>
      </c>
    </row>
    <row r="22" spans="1:4" x14ac:dyDescent="0.25">
      <c r="A22" s="321"/>
      <c r="B22" s="17">
        <v>2023</v>
      </c>
      <c r="C22" s="141">
        <v>2024</v>
      </c>
      <c r="D22" s="141">
        <v>2025</v>
      </c>
    </row>
    <row r="23" spans="1:4" x14ac:dyDescent="0.25">
      <c r="A23" s="11" t="s">
        <v>43</v>
      </c>
      <c r="B23" s="160">
        <v>2421.08</v>
      </c>
      <c r="C23" s="160">
        <v>2208.8000000000002</v>
      </c>
      <c r="D23" s="160">
        <v>2312.84</v>
      </c>
    </row>
    <row r="24" spans="1:4" ht="25.5" x14ac:dyDescent="0.25">
      <c r="A24" s="11" t="s">
        <v>44</v>
      </c>
      <c r="B24" s="160">
        <v>2769.46</v>
      </c>
      <c r="C24" s="160">
        <v>2467.35</v>
      </c>
      <c r="D24" s="160">
        <v>2183.23</v>
      </c>
    </row>
    <row r="25" spans="1:4" x14ac:dyDescent="0.25">
      <c r="A25" s="11" t="s">
        <v>45</v>
      </c>
      <c r="B25" s="160">
        <v>1.03</v>
      </c>
      <c r="C25" s="160">
        <v>0.78</v>
      </c>
      <c r="D25" s="160">
        <v>0.57999999999999996</v>
      </c>
    </row>
    <row r="26" spans="1:4" x14ac:dyDescent="0.25">
      <c r="A26" s="141" t="s">
        <v>46</v>
      </c>
      <c r="B26" s="161">
        <f>SUM(B23:B25)</f>
        <v>5191.57</v>
      </c>
      <c r="C26" s="161">
        <f t="shared" ref="C26:D26" si="1">SUM(C23:C25)</f>
        <v>4676.9299999999994</v>
      </c>
      <c r="D26" s="161">
        <f t="shared" si="1"/>
        <v>4496.6499999999996</v>
      </c>
    </row>
    <row r="28" spans="1:4" x14ac:dyDescent="0.25">
      <c r="A28" s="162" t="s">
        <v>454</v>
      </c>
    </row>
  </sheetData>
  <mergeCells count="4">
    <mergeCell ref="A5:F5"/>
    <mergeCell ref="A20:D20"/>
    <mergeCell ref="A21:A22"/>
    <mergeCell ref="A3:F3"/>
  </mergeCells>
  <pageMargins left="0.7" right="0.7" top="0.78740157499999996" bottom="0.78740157499999996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D520D-4D65-4ECA-8257-1372DE1C14ED}">
  <sheetPr>
    <tabColor rgb="FFFFFF00"/>
  </sheetPr>
  <dimension ref="A3:H17"/>
  <sheetViews>
    <sheetView workbookViewId="0">
      <selection activeCell="B6" sqref="B6:C6"/>
    </sheetView>
  </sheetViews>
  <sheetFormatPr defaultRowHeight="15" x14ac:dyDescent="0.25"/>
  <cols>
    <col min="1" max="1" width="25.7109375" bestFit="1" customWidth="1"/>
    <col min="2" max="2" width="11.140625" customWidth="1"/>
    <col min="3" max="3" width="10.140625" customWidth="1"/>
    <col min="4" max="8" width="12.42578125" customWidth="1"/>
  </cols>
  <sheetData>
    <row r="3" spans="1:8" x14ac:dyDescent="0.25">
      <c r="A3" s="313" t="s">
        <v>470</v>
      </c>
      <c r="B3" s="313"/>
      <c r="C3" s="313"/>
      <c r="D3" s="313"/>
      <c r="E3" s="313"/>
      <c r="F3" s="313"/>
      <c r="G3" s="313"/>
      <c r="H3" s="313"/>
    </row>
    <row r="5" spans="1:8" ht="33" customHeight="1" x14ac:dyDescent="0.25">
      <c r="A5" s="230" t="s">
        <v>393</v>
      </c>
      <c r="B5" s="231"/>
      <c r="C5" s="231"/>
      <c r="D5" s="231"/>
      <c r="E5" s="231"/>
      <c r="F5" s="231"/>
      <c r="G5" s="231"/>
      <c r="H5" s="231"/>
    </row>
    <row r="6" spans="1:8" ht="60" customHeight="1" x14ac:dyDescent="0.25">
      <c r="A6" s="232" t="s">
        <v>8</v>
      </c>
      <c r="B6" s="322" t="s">
        <v>47</v>
      </c>
      <c r="C6" s="323"/>
      <c r="D6" s="233" t="s">
        <v>48</v>
      </c>
      <c r="E6" s="233" t="s">
        <v>49</v>
      </c>
      <c r="F6" s="233" t="s">
        <v>47</v>
      </c>
      <c r="G6" s="235" t="s">
        <v>27</v>
      </c>
      <c r="H6" s="234" t="s">
        <v>606</v>
      </c>
    </row>
    <row r="7" spans="1:8" x14ac:dyDescent="0.25">
      <c r="A7" s="232"/>
      <c r="B7" s="232">
        <v>2023</v>
      </c>
      <c r="C7" s="232">
        <v>2024</v>
      </c>
      <c r="D7" s="232">
        <v>2025</v>
      </c>
      <c r="E7" s="232"/>
      <c r="F7" s="232"/>
      <c r="G7" s="232"/>
      <c r="H7" s="234"/>
    </row>
    <row r="8" spans="1:8" x14ac:dyDescent="0.25">
      <c r="A8" s="18" t="s">
        <v>16</v>
      </c>
      <c r="B8" s="240">
        <v>98695.039999999994</v>
      </c>
      <c r="C8" s="240">
        <v>113292.92</v>
      </c>
      <c r="D8" s="240">
        <v>95691.53</v>
      </c>
      <c r="E8" s="240">
        <v>123825.3</v>
      </c>
      <c r="F8" s="240">
        <v>126026.55</v>
      </c>
      <c r="G8" s="241">
        <v>1.0178</v>
      </c>
      <c r="H8" s="242">
        <v>3925.2</v>
      </c>
    </row>
    <row r="9" spans="1:8" x14ac:dyDescent="0.25">
      <c r="A9" s="19" t="s">
        <v>51</v>
      </c>
      <c r="B9" s="20"/>
      <c r="C9" s="20"/>
      <c r="D9" s="20"/>
      <c r="E9" s="20"/>
      <c r="F9" s="20"/>
      <c r="G9" s="20"/>
      <c r="H9" s="21"/>
    </row>
    <row r="10" spans="1:8" x14ac:dyDescent="0.25">
      <c r="A10" s="22" t="s">
        <v>52</v>
      </c>
      <c r="B10" s="243">
        <v>96771.93</v>
      </c>
      <c r="C10" s="243">
        <v>110647.39</v>
      </c>
      <c r="D10" s="243">
        <v>95691.53</v>
      </c>
      <c r="E10" s="243">
        <v>123246.24</v>
      </c>
      <c r="F10" s="243">
        <v>125447.49</v>
      </c>
      <c r="G10" s="244">
        <v>1.0179</v>
      </c>
      <c r="H10" s="245">
        <v>3498.34</v>
      </c>
    </row>
    <row r="11" spans="1:8" x14ac:dyDescent="0.25">
      <c r="A11" s="19" t="s">
        <v>51</v>
      </c>
      <c r="B11" s="20"/>
      <c r="C11" s="20"/>
      <c r="D11" s="20"/>
      <c r="E11" s="20"/>
      <c r="F11" s="20"/>
      <c r="G11" s="20"/>
      <c r="H11" s="21"/>
    </row>
    <row r="12" spans="1:8" ht="25.5" x14ac:dyDescent="0.25">
      <c r="A12" s="25" t="s">
        <v>53</v>
      </c>
      <c r="B12" s="246">
        <v>57935.76</v>
      </c>
      <c r="C12" s="246">
        <v>62062.85</v>
      </c>
      <c r="D12" s="246">
        <v>60508.21</v>
      </c>
      <c r="E12" s="246">
        <v>71306.929999999993</v>
      </c>
      <c r="F12" s="246">
        <v>71757.08</v>
      </c>
      <c r="G12" s="247">
        <v>1.0063</v>
      </c>
      <c r="H12" s="27">
        <v>468.31</v>
      </c>
    </row>
    <row r="13" spans="1:8" x14ac:dyDescent="0.25">
      <c r="A13" s="28" t="s">
        <v>54</v>
      </c>
      <c r="B13" s="246">
        <v>19314.8</v>
      </c>
      <c r="C13" s="246">
        <v>20539.47</v>
      </c>
      <c r="D13" s="246">
        <v>20399.07</v>
      </c>
      <c r="E13" s="246">
        <v>24101.56</v>
      </c>
      <c r="F13" s="246">
        <v>23806.84</v>
      </c>
      <c r="G13" s="247">
        <v>0.98780000000000001</v>
      </c>
      <c r="H13" s="27">
        <v>264.99</v>
      </c>
    </row>
    <row r="14" spans="1:8" x14ac:dyDescent="0.25">
      <c r="A14" s="28" t="s">
        <v>55</v>
      </c>
      <c r="B14" s="246">
        <v>1164.3699999999999</v>
      </c>
      <c r="C14" s="26">
        <v>620.11</v>
      </c>
      <c r="D14" s="26">
        <v>603.53</v>
      </c>
      <c r="E14" s="26">
        <v>713.07</v>
      </c>
      <c r="F14" s="26">
        <v>716.88</v>
      </c>
      <c r="G14" s="247">
        <v>1.0053000000000001</v>
      </c>
      <c r="H14" s="27">
        <v>5.78</v>
      </c>
    </row>
    <row r="15" spans="1:8" x14ac:dyDescent="0.25">
      <c r="A15" s="28" t="s">
        <v>56</v>
      </c>
      <c r="B15" s="246">
        <v>18357</v>
      </c>
      <c r="C15" s="246">
        <v>27424.959999999999</v>
      </c>
      <c r="D15" s="246">
        <v>14180.72</v>
      </c>
      <c r="E15" s="246">
        <v>27124.68</v>
      </c>
      <c r="F15" s="246">
        <v>29166.69</v>
      </c>
      <c r="G15" s="247">
        <v>1.0752999999999999</v>
      </c>
      <c r="H15" s="248">
        <v>2759.26</v>
      </c>
    </row>
    <row r="16" spans="1:8" x14ac:dyDescent="0.25">
      <c r="A16" s="22" t="s">
        <v>57</v>
      </c>
      <c r="B16" s="243">
        <v>1923.11</v>
      </c>
      <c r="C16" s="243">
        <v>2645.53</v>
      </c>
      <c r="D16" s="23">
        <v>0</v>
      </c>
      <c r="E16" s="23">
        <v>579.05999999999995</v>
      </c>
      <c r="F16" s="23">
        <v>579.05999999999995</v>
      </c>
      <c r="G16" s="244">
        <v>1</v>
      </c>
      <c r="H16" s="24">
        <v>426.86</v>
      </c>
    </row>
    <row r="17" spans="1:8" x14ac:dyDescent="0.25">
      <c r="A17" s="29" t="s">
        <v>58</v>
      </c>
      <c r="B17" s="30"/>
      <c r="C17" s="30"/>
      <c r="D17" s="30"/>
      <c r="E17" s="30"/>
      <c r="F17" s="30"/>
      <c r="G17" s="30"/>
      <c r="H17" s="30"/>
    </row>
  </sheetData>
  <mergeCells count="2">
    <mergeCell ref="A3:H3"/>
    <mergeCell ref="B6:C6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043F-03E3-4A55-A3D1-57B7E67519D5}">
  <sheetPr>
    <tabColor rgb="FFFFFF00"/>
    <pageSetUpPr fitToPage="1"/>
  </sheetPr>
  <dimension ref="A2:I30"/>
  <sheetViews>
    <sheetView zoomScale="80" zoomScaleNormal="80" workbookViewId="0">
      <selection activeCell="L28" sqref="L28"/>
    </sheetView>
  </sheetViews>
  <sheetFormatPr defaultRowHeight="15" x14ac:dyDescent="0.25"/>
  <cols>
    <col min="1" max="1" width="44.140625" customWidth="1"/>
    <col min="2" max="9" width="18.42578125" customWidth="1"/>
  </cols>
  <sheetData>
    <row r="2" spans="1:9" ht="25.5" customHeight="1" x14ac:dyDescent="0.25">
      <c r="A2" s="324" t="s">
        <v>471</v>
      </c>
      <c r="B2" s="324"/>
      <c r="C2" s="324"/>
      <c r="D2" s="324"/>
      <c r="E2" s="324"/>
      <c r="F2" s="324"/>
      <c r="G2" s="324"/>
      <c r="H2" s="324"/>
      <c r="I2" s="324"/>
    </row>
    <row r="4" spans="1:9" ht="42" customHeight="1" thickBot="1" x14ac:dyDescent="0.3">
      <c r="A4" s="325" t="s">
        <v>394</v>
      </c>
      <c r="B4" s="326"/>
      <c r="C4" s="326"/>
      <c r="D4" s="326"/>
      <c r="E4" s="326"/>
      <c r="F4" s="326"/>
      <c r="G4" s="326"/>
      <c r="H4" s="326"/>
      <c r="I4" s="326"/>
    </row>
    <row r="5" spans="1:9" ht="32.25" customHeight="1" thickBot="1" x14ac:dyDescent="0.3">
      <c r="A5" s="236" t="s">
        <v>63</v>
      </c>
      <c r="B5" s="327" t="s">
        <v>47</v>
      </c>
      <c r="C5" s="328"/>
      <c r="D5" s="236" t="s">
        <v>600</v>
      </c>
      <c r="E5" s="236" t="s">
        <v>601</v>
      </c>
      <c r="F5" s="236" t="s">
        <v>602</v>
      </c>
      <c r="G5" s="236" t="s">
        <v>604</v>
      </c>
      <c r="H5" s="31" t="s">
        <v>605</v>
      </c>
      <c r="I5" s="238" t="s">
        <v>606</v>
      </c>
    </row>
    <row r="6" spans="1:9" ht="33" customHeight="1" thickBot="1" x14ac:dyDescent="0.3">
      <c r="A6" s="237"/>
      <c r="B6" s="32">
        <v>2023</v>
      </c>
      <c r="C6" s="32">
        <v>2024</v>
      </c>
      <c r="D6" s="237"/>
      <c r="E6" s="237"/>
      <c r="F6" s="237"/>
      <c r="G6" s="237"/>
      <c r="H6" s="33" t="s">
        <v>64</v>
      </c>
      <c r="I6" s="239"/>
    </row>
    <row r="7" spans="1:9" ht="16.5" thickBot="1" x14ac:dyDescent="0.3">
      <c r="A7" s="34" t="s">
        <v>65</v>
      </c>
      <c r="B7" s="254">
        <f>B8+B13+B22+B25+B27</f>
        <v>96771.93</v>
      </c>
      <c r="C7" s="254">
        <f t="shared" ref="C7:I7" si="0">C8+C13+C22+C25+C27</f>
        <v>110647.39</v>
      </c>
      <c r="D7" s="254">
        <f t="shared" si="0"/>
        <v>95691.53</v>
      </c>
      <c r="E7" s="254">
        <f t="shared" si="0"/>
        <v>123246.25199999999</v>
      </c>
      <c r="F7" s="254">
        <f t="shared" si="0"/>
        <v>127350.81999999999</v>
      </c>
      <c r="G7" s="254">
        <f t="shared" si="0"/>
        <v>125447.49</v>
      </c>
      <c r="H7" s="249">
        <f>G7/F7</f>
        <v>0.98505443467109211</v>
      </c>
      <c r="I7" s="254">
        <f t="shared" si="0"/>
        <v>3498.3399999999997</v>
      </c>
    </row>
    <row r="8" spans="1:9" ht="16.5" thickBot="1" x14ac:dyDescent="0.3">
      <c r="A8" s="35" t="s">
        <v>66</v>
      </c>
      <c r="B8" s="250">
        <f>B9+B10+B11+B12</f>
        <v>77333.06</v>
      </c>
      <c r="C8" s="250">
        <f t="shared" ref="C8:G8" si="1">C9+C10+C11+C12</f>
        <v>82709.38</v>
      </c>
      <c r="D8" s="250">
        <f t="shared" si="1"/>
        <v>80907.28</v>
      </c>
      <c r="E8" s="250">
        <f t="shared" si="1"/>
        <v>95518.12999999999</v>
      </c>
      <c r="F8" s="250">
        <f t="shared" si="1"/>
        <v>96854.83</v>
      </c>
      <c r="G8" s="250">
        <f t="shared" si="1"/>
        <v>95673.55</v>
      </c>
      <c r="H8" s="249">
        <f t="shared" ref="H8:H21" si="2">G8/F8</f>
        <v>0.98780360256685185</v>
      </c>
      <c r="I8" s="250">
        <f>I9+I10+I11+I12</f>
        <v>733.3</v>
      </c>
    </row>
    <row r="9" spans="1:9" ht="16.5" thickBot="1" x14ac:dyDescent="0.3">
      <c r="A9" s="36" t="s">
        <v>67</v>
      </c>
      <c r="B9" s="255">
        <v>28646.44</v>
      </c>
      <c r="C9" s="255">
        <v>29424.71</v>
      </c>
      <c r="D9" s="255">
        <v>28352.81</v>
      </c>
      <c r="E9" s="255">
        <v>33262.85</v>
      </c>
      <c r="F9" s="255">
        <v>33946.699999999997</v>
      </c>
      <c r="G9" s="255">
        <v>33662.65</v>
      </c>
      <c r="H9" s="249">
        <f t="shared" si="2"/>
        <v>0.99163247090291562</v>
      </c>
      <c r="I9" s="251">
        <v>399.8</v>
      </c>
    </row>
    <row r="10" spans="1:9" ht="16.5" thickBot="1" x14ac:dyDescent="0.3">
      <c r="A10" s="36" t="s">
        <v>68</v>
      </c>
      <c r="B10" s="255">
        <v>29289.32</v>
      </c>
      <c r="C10" s="255">
        <v>32638.14</v>
      </c>
      <c r="D10" s="255">
        <v>32155.4</v>
      </c>
      <c r="E10" s="255">
        <v>38044.080000000002</v>
      </c>
      <c r="F10" s="255">
        <v>38335.93</v>
      </c>
      <c r="G10" s="255">
        <v>38094.42</v>
      </c>
      <c r="H10" s="249">
        <f t="shared" si="2"/>
        <v>0.99370016587572019</v>
      </c>
      <c r="I10" s="251">
        <v>68.510000000000005</v>
      </c>
    </row>
    <row r="11" spans="1:9" ht="32.25" thickBot="1" x14ac:dyDescent="0.3">
      <c r="A11" s="36" t="s">
        <v>69</v>
      </c>
      <c r="B11" s="255">
        <v>19314.8</v>
      </c>
      <c r="C11" s="255">
        <v>20539.47</v>
      </c>
      <c r="D11" s="255">
        <v>20399.07</v>
      </c>
      <c r="E11" s="255">
        <v>24101.56</v>
      </c>
      <c r="F11" s="255">
        <v>24462.560000000001</v>
      </c>
      <c r="G11" s="255">
        <v>23806.84</v>
      </c>
      <c r="H11" s="249">
        <f t="shared" ref="H11" si="3">G11/F11</f>
        <v>0.97319495588360327</v>
      </c>
      <c r="I11" s="251">
        <v>264.99</v>
      </c>
    </row>
    <row r="12" spans="1:9" ht="32.25" thickBot="1" x14ac:dyDescent="0.3">
      <c r="A12" s="36" t="s">
        <v>607</v>
      </c>
      <c r="B12" s="255">
        <v>82.5</v>
      </c>
      <c r="C12" s="255">
        <v>107.06</v>
      </c>
      <c r="D12" s="255">
        <v>0</v>
      </c>
      <c r="E12" s="255">
        <v>109.64</v>
      </c>
      <c r="F12" s="255">
        <v>109.64</v>
      </c>
      <c r="G12" s="255">
        <v>109.64</v>
      </c>
      <c r="H12" s="249">
        <f t="shared" si="2"/>
        <v>1</v>
      </c>
      <c r="I12" s="251">
        <v>0</v>
      </c>
    </row>
    <row r="13" spans="1:9" ht="16.5" thickBot="1" x14ac:dyDescent="0.3">
      <c r="A13" s="37" t="s">
        <v>70</v>
      </c>
      <c r="B13" s="250">
        <f>B14+B15+B16+B17+B18+B19+B20+B21</f>
        <v>17887.47</v>
      </c>
      <c r="C13" s="250">
        <f t="shared" ref="C13:I13" si="4">C14+C15+C16+C17+C18+C19+C20+C21</f>
        <v>27316.400000000001</v>
      </c>
      <c r="D13" s="250">
        <f t="shared" si="4"/>
        <v>14165.72</v>
      </c>
      <c r="E13" s="250">
        <f t="shared" si="4"/>
        <v>26997.732</v>
      </c>
      <c r="F13" s="250">
        <f t="shared" si="4"/>
        <v>29756.980000000003</v>
      </c>
      <c r="G13" s="250">
        <f t="shared" si="4"/>
        <v>29049.739999999998</v>
      </c>
      <c r="H13" s="249">
        <f t="shared" si="2"/>
        <v>0.97623280319440997</v>
      </c>
      <c r="I13" s="250">
        <f t="shared" si="4"/>
        <v>2759.2599999999998</v>
      </c>
    </row>
    <row r="14" spans="1:9" ht="16.5" thickBot="1" x14ac:dyDescent="0.3">
      <c r="A14" s="36" t="s">
        <v>608</v>
      </c>
      <c r="B14" s="253">
        <v>60.03</v>
      </c>
      <c r="C14" s="253">
        <v>144.26</v>
      </c>
      <c r="D14" s="253">
        <v>0</v>
      </c>
      <c r="E14" s="253">
        <v>12.9</v>
      </c>
      <c r="F14" s="253">
        <v>12.9</v>
      </c>
      <c r="G14" s="253">
        <v>12.9</v>
      </c>
      <c r="H14" s="249">
        <f t="shared" si="2"/>
        <v>1</v>
      </c>
      <c r="I14" s="253">
        <v>0</v>
      </c>
    </row>
    <row r="15" spans="1:9" ht="16.5" thickBot="1" x14ac:dyDescent="0.3">
      <c r="A15" s="36" t="s">
        <v>71</v>
      </c>
      <c r="B15" s="253">
        <v>1156.5999999999999</v>
      </c>
      <c r="C15" s="253">
        <v>868.94</v>
      </c>
      <c r="D15" s="253">
        <v>1059.4000000000001</v>
      </c>
      <c r="E15" s="253">
        <v>983.31200000000001</v>
      </c>
      <c r="F15" s="253">
        <v>2279.17</v>
      </c>
      <c r="G15" s="253">
        <v>2033</v>
      </c>
      <c r="H15" s="249">
        <f t="shared" si="2"/>
        <v>0.89199138282795931</v>
      </c>
      <c r="I15" s="253">
        <v>1295.8599999999999</v>
      </c>
    </row>
    <row r="16" spans="1:9" ht="16.5" thickBot="1" x14ac:dyDescent="0.3">
      <c r="A16" s="36" t="s">
        <v>72</v>
      </c>
      <c r="B16" s="255">
        <v>0</v>
      </c>
      <c r="C16" s="255">
        <v>0</v>
      </c>
      <c r="D16" s="255">
        <v>0.5</v>
      </c>
      <c r="E16" s="255">
        <v>0.5</v>
      </c>
      <c r="F16" s="255">
        <v>0.5</v>
      </c>
      <c r="G16" s="255">
        <v>0</v>
      </c>
      <c r="H16" s="249">
        <f t="shared" si="2"/>
        <v>0</v>
      </c>
      <c r="I16" s="251">
        <v>0</v>
      </c>
    </row>
    <row r="17" spans="1:9" ht="16.5" thickBot="1" x14ac:dyDescent="0.3">
      <c r="A17" s="36" t="s">
        <v>73</v>
      </c>
      <c r="B17" s="253">
        <v>1732.96</v>
      </c>
      <c r="C17" s="253">
        <v>2603.56</v>
      </c>
      <c r="D17" s="253">
        <v>2980</v>
      </c>
      <c r="E17" s="253">
        <v>2571.13</v>
      </c>
      <c r="F17" s="253">
        <v>2571.13</v>
      </c>
      <c r="G17" s="253">
        <v>2566.14</v>
      </c>
      <c r="H17" s="249">
        <f t="shared" si="2"/>
        <v>0.99805921909821738</v>
      </c>
      <c r="I17" s="308">
        <v>0</v>
      </c>
    </row>
    <row r="18" spans="1:9" ht="16.5" thickBot="1" x14ac:dyDescent="0.3">
      <c r="A18" s="36" t="s">
        <v>74</v>
      </c>
      <c r="B18" s="253">
        <v>4253.07</v>
      </c>
      <c r="C18" s="253">
        <v>4389.3900000000003</v>
      </c>
      <c r="D18" s="253">
        <v>5065.5</v>
      </c>
      <c r="E18" s="253">
        <v>5434.57</v>
      </c>
      <c r="F18" s="253">
        <v>5437.42</v>
      </c>
      <c r="G18" s="253">
        <v>5286.86</v>
      </c>
      <c r="H18" s="249">
        <f t="shared" si="2"/>
        <v>0.97231039721044166</v>
      </c>
      <c r="I18" s="253">
        <v>2.86</v>
      </c>
    </row>
    <row r="19" spans="1:9" ht="16.5" thickBot="1" x14ac:dyDescent="0.3">
      <c r="A19" s="36" t="s">
        <v>75</v>
      </c>
      <c r="B19" s="253">
        <v>404.37</v>
      </c>
      <c r="C19" s="253">
        <v>552.17999999999995</v>
      </c>
      <c r="D19" s="253">
        <v>352.3</v>
      </c>
      <c r="E19" s="253">
        <v>228.64</v>
      </c>
      <c r="F19" s="253">
        <v>253.7</v>
      </c>
      <c r="G19" s="253">
        <v>224.74</v>
      </c>
      <c r="H19" s="249">
        <f t="shared" si="2"/>
        <v>0.88584942845880965</v>
      </c>
      <c r="I19" s="253">
        <v>25.06</v>
      </c>
    </row>
    <row r="20" spans="1:9" ht="16.5" thickBot="1" x14ac:dyDescent="0.3">
      <c r="A20" s="36" t="s">
        <v>76</v>
      </c>
      <c r="B20" s="253">
        <v>0</v>
      </c>
      <c r="C20" s="253">
        <v>0</v>
      </c>
      <c r="D20" s="253">
        <v>0</v>
      </c>
      <c r="E20" s="253">
        <v>0</v>
      </c>
      <c r="F20" s="253">
        <v>0</v>
      </c>
      <c r="G20" s="253">
        <v>0</v>
      </c>
      <c r="H20" s="249">
        <v>0</v>
      </c>
      <c r="I20" s="253">
        <v>0</v>
      </c>
    </row>
    <row r="21" spans="1:9" ht="16.5" thickBot="1" x14ac:dyDescent="0.3">
      <c r="A21" s="36" t="s">
        <v>77</v>
      </c>
      <c r="B21" s="253">
        <v>10280.44</v>
      </c>
      <c r="C21" s="253">
        <v>18758.07</v>
      </c>
      <c r="D21" s="253">
        <v>4708.0200000000004</v>
      </c>
      <c r="E21" s="253">
        <v>17766.68</v>
      </c>
      <c r="F21" s="253">
        <v>19202.16</v>
      </c>
      <c r="G21" s="253">
        <v>18926.099999999999</v>
      </c>
      <c r="H21" s="249">
        <f t="shared" si="2"/>
        <v>0.98562349235710978</v>
      </c>
      <c r="I21" s="308">
        <v>1435.48</v>
      </c>
    </row>
    <row r="22" spans="1:9" ht="16.5" thickBot="1" x14ac:dyDescent="0.3">
      <c r="A22" s="37" t="s">
        <v>609</v>
      </c>
      <c r="B22" s="250">
        <f>B23+B24</f>
        <v>1167.3699999999999</v>
      </c>
      <c r="C22" s="250">
        <f t="shared" ref="C22:I22" si="5">C23+C24</f>
        <v>621.61</v>
      </c>
      <c r="D22" s="250">
        <f t="shared" si="5"/>
        <v>608.53</v>
      </c>
      <c r="E22" s="250">
        <f t="shared" si="5"/>
        <v>720.3900000000001</v>
      </c>
      <c r="F22" s="250">
        <f t="shared" si="5"/>
        <v>729.0100000000001</v>
      </c>
      <c r="G22" s="250">
        <f t="shared" si="5"/>
        <v>724.2</v>
      </c>
      <c r="H22" s="249">
        <f t="shared" ref="H22:H24" si="6">G22/F22</f>
        <v>0.99340201094635183</v>
      </c>
      <c r="I22" s="250">
        <f t="shared" si="5"/>
        <v>5.78</v>
      </c>
    </row>
    <row r="23" spans="1:9" ht="16.5" thickBot="1" x14ac:dyDescent="0.3">
      <c r="A23" s="36" t="s">
        <v>610</v>
      </c>
      <c r="B23" s="253">
        <v>1164.3699999999999</v>
      </c>
      <c r="C23" s="253">
        <v>620.11</v>
      </c>
      <c r="D23" s="253">
        <v>603.53</v>
      </c>
      <c r="E23" s="253">
        <v>713.07</v>
      </c>
      <c r="F23" s="253">
        <v>721.69</v>
      </c>
      <c r="G23" s="253">
        <v>716.88</v>
      </c>
      <c r="H23" s="249">
        <f t="shared" si="6"/>
        <v>0.99333508847288998</v>
      </c>
      <c r="I23" s="253">
        <v>5.78</v>
      </c>
    </row>
    <row r="24" spans="1:9" ht="16.5" thickBot="1" x14ac:dyDescent="0.3">
      <c r="A24" s="36" t="s">
        <v>611</v>
      </c>
      <c r="B24" s="253">
        <v>3</v>
      </c>
      <c r="C24" s="253">
        <v>1.5</v>
      </c>
      <c r="D24" s="253">
        <v>5</v>
      </c>
      <c r="E24" s="253">
        <v>7.32</v>
      </c>
      <c r="F24" s="253">
        <v>7.32</v>
      </c>
      <c r="G24" s="253">
        <v>7.32</v>
      </c>
      <c r="H24" s="249">
        <f t="shared" si="6"/>
        <v>1</v>
      </c>
      <c r="I24" s="308">
        <v>0</v>
      </c>
    </row>
    <row r="25" spans="1:9" ht="16.5" thickBot="1" x14ac:dyDescent="0.3">
      <c r="A25" s="37" t="s">
        <v>612</v>
      </c>
      <c r="B25" s="250">
        <f>B26</f>
        <v>384.03</v>
      </c>
      <c r="C25" s="250">
        <f t="shared" ref="C25:G25" si="7">C26</f>
        <v>0</v>
      </c>
      <c r="D25" s="250">
        <f t="shared" si="7"/>
        <v>0</v>
      </c>
      <c r="E25" s="250">
        <f t="shared" si="7"/>
        <v>0</v>
      </c>
      <c r="F25" s="250">
        <f t="shared" si="7"/>
        <v>0</v>
      </c>
      <c r="G25" s="250">
        <f t="shared" si="7"/>
        <v>0</v>
      </c>
      <c r="H25" s="249">
        <v>0</v>
      </c>
      <c r="I25" s="252">
        <f>I26</f>
        <v>0</v>
      </c>
    </row>
    <row r="26" spans="1:9" ht="16.5" thickBot="1" x14ac:dyDescent="0.3">
      <c r="A26" s="36" t="s">
        <v>613</v>
      </c>
      <c r="B26" s="253">
        <v>384.03</v>
      </c>
      <c r="C26" s="253">
        <v>0</v>
      </c>
      <c r="D26" s="253">
        <v>0</v>
      </c>
      <c r="E26" s="253">
        <v>0</v>
      </c>
      <c r="F26" s="253">
        <v>0</v>
      </c>
      <c r="G26" s="253">
        <v>0</v>
      </c>
      <c r="H26" s="249">
        <v>0</v>
      </c>
      <c r="I26" s="308">
        <v>0</v>
      </c>
    </row>
    <row r="27" spans="1:9" ht="16.5" thickBot="1" x14ac:dyDescent="0.3">
      <c r="A27" s="37" t="s">
        <v>614</v>
      </c>
      <c r="B27" s="250">
        <f t="shared" ref="B27:G27" si="8">B28</f>
        <v>0</v>
      </c>
      <c r="C27" s="250">
        <f t="shared" si="8"/>
        <v>0</v>
      </c>
      <c r="D27" s="250">
        <f t="shared" si="8"/>
        <v>10</v>
      </c>
      <c r="E27" s="250">
        <f t="shared" si="8"/>
        <v>10</v>
      </c>
      <c r="F27" s="250">
        <f t="shared" si="8"/>
        <v>10</v>
      </c>
      <c r="G27" s="250">
        <f t="shared" si="8"/>
        <v>0</v>
      </c>
      <c r="H27" s="249">
        <f t="shared" ref="H27:H28" si="9">G27/F27</f>
        <v>0</v>
      </c>
      <c r="I27" s="252">
        <f>I28</f>
        <v>0</v>
      </c>
    </row>
    <row r="28" spans="1:9" ht="16.5" thickBot="1" x14ac:dyDescent="0.3">
      <c r="A28" s="36" t="s">
        <v>615</v>
      </c>
      <c r="B28" s="253">
        <v>0</v>
      </c>
      <c r="C28" s="253">
        <v>0</v>
      </c>
      <c r="D28" s="253">
        <v>10</v>
      </c>
      <c r="E28" s="253">
        <v>10</v>
      </c>
      <c r="F28" s="253">
        <v>10</v>
      </c>
      <c r="G28" s="253">
        <v>0</v>
      </c>
      <c r="H28" s="249">
        <f t="shared" si="9"/>
        <v>0</v>
      </c>
      <c r="I28" s="308">
        <v>0</v>
      </c>
    </row>
    <row r="30" spans="1:9" ht="15.75" x14ac:dyDescent="0.25">
      <c r="A30" s="38" t="s">
        <v>78</v>
      </c>
    </row>
  </sheetData>
  <mergeCells count="3">
    <mergeCell ref="A2:I2"/>
    <mergeCell ref="A4:I4"/>
    <mergeCell ref="B5:C5"/>
  </mergeCells>
  <pageMargins left="0.7" right="0.7" top="0.78740157499999996" bottom="0.78740157499999996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4E5C-5DE5-47A8-99CC-701BED2676E2}">
  <dimension ref="A2:D13"/>
  <sheetViews>
    <sheetView workbookViewId="0">
      <selection activeCell="O15" sqref="O15"/>
    </sheetView>
  </sheetViews>
  <sheetFormatPr defaultRowHeight="15" x14ac:dyDescent="0.25"/>
  <cols>
    <col min="1" max="3" width="21.5703125" customWidth="1"/>
    <col min="4" max="4" width="52.42578125" customWidth="1"/>
  </cols>
  <sheetData>
    <row r="2" spans="1:4" x14ac:dyDescent="0.25">
      <c r="A2" s="313" t="s">
        <v>472</v>
      </c>
      <c r="B2" s="313"/>
      <c r="C2" s="313"/>
      <c r="D2" s="313"/>
    </row>
    <row r="4" spans="1:4" ht="40.5" customHeight="1" x14ac:dyDescent="0.25">
      <c r="A4" s="329" t="s">
        <v>459</v>
      </c>
      <c r="B4" s="329"/>
      <c r="C4" s="329"/>
      <c r="D4" s="329"/>
    </row>
    <row r="5" spans="1:4" ht="45" x14ac:dyDescent="0.25">
      <c r="A5" s="81" t="s">
        <v>84</v>
      </c>
      <c r="B5" s="81" t="s">
        <v>85</v>
      </c>
      <c r="C5" s="81" t="s">
        <v>86</v>
      </c>
      <c r="D5" s="81" t="s">
        <v>87</v>
      </c>
    </row>
    <row r="6" spans="1:4" x14ac:dyDescent="0.25">
      <c r="A6" s="256" t="s">
        <v>616</v>
      </c>
      <c r="B6" s="132">
        <v>0</v>
      </c>
      <c r="C6" s="132"/>
      <c r="D6" s="256" t="s">
        <v>617</v>
      </c>
    </row>
    <row r="7" spans="1:4" x14ac:dyDescent="0.25">
      <c r="A7" s="7"/>
      <c r="B7" s="7"/>
      <c r="C7" s="7"/>
      <c r="D7" s="7"/>
    </row>
    <row r="8" spans="1:4" x14ac:dyDescent="0.25">
      <c r="A8" s="132"/>
      <c r="B8" s="132"/>
      <c r="C8" s="132"/>
      <c r="D8" s="132"/>
    </row>
    <row r="9" spans="1:4" x14ac:dyDescent="0.25">
      <c r="A9" s="7"/>
      <c r="B9" s="7"/>
      <c r="C9" s="7"/>
      <c r="D9" s="7"/>
    </row>
    <row r="10" spans="1:4" x14ac:dyDescent="0.25">
      <c r="A10" s="132"/>
      <c r="B10" s="132"/>
      <c r="C10" s="132"/>
      <c r="D10" s="132"/>
    </row>
    <row r="11" spans="1:4" x14ac:dyDescent="0.25">
      <c r="A11" s="7"/>
      <c r="B11" s="7"/>
      <c r="C11" s="7"/>
      <c r="D11" s="7"/>
    </row>
    <row r="12" spans="1:4" x14ac:dyDescent="0.25">
      <c r="A12" s="132"/>
      <c r="B12" s="132"/>
      <c r="C12" s="132"/>
      <c r="D12" s="132"/>
    </row>
    <row r="13" spans="1:4" x14ac:dyDescent="0.25">
      <c r="A13" s="7"/>
      <c r="B13" s="7"/>
      <c r="C13" s="7"/>
      <c r="D13" s="7"/>
    </row>
  </sheetData>
  <mergeCells count="2">
    <mergeCell ref="A4:D4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6D1E-BF30-45A0-8AC4-CDFD728519F1}">
  <sheetPr>
    <tabColor rgb="FFFFFF00"/>
    <pageSetUpPr fitToPage="1"/>
  </sheetPr>
  <dimension ref="A2:F21"/>
  <sheetViews>
    <sheetView workbookViewId="0">
      <selection activeCell="D6" sqref="D6"/>
    </sheetView>
  </sheetViews>
  <sheetFormatPr defaultRowHeight="15" x14ac:dyDescent="0.25"/>
  <cols>
    <col min="1" max="5" width="17.42578125" customWidth="1"/>
    <col min="6" max="6" width="18.7109375" customWidth="1"/>
  </cols>
  <sheetData>
    <row r="2" spans="1:6" x14ac:dyDescent="0.25">
      <c r="A2" s="313" t="s">
        <v>473</v>
      </c>
      <c r="B2" s="313"/>
      <c r="C2" s="313"/>
      <c r="D2" s="313"/>
      <c r="E2" s="313"/>
    </row>
    <row r="4" spans="1:6" x14ac:dyDescent="0.25">
      <c r="A4" s="330" t="s">
        <v>82</v>
      </c>
      <c r="B4" s="330"/>
      <c r="C4" s="330"/>
      <c r="D4" s="330"/>
      <c r="E4" s="330"/>
    </row>
    <row r="5" spans="1:6" ht="45" x14ac:dyDescent="0.25">
      <c r="A5" s="81" t="s">
        <v>84</v>
      </c>
      <c r="B5" s="81" t="s">
        <v>88</v>
      </c>
      <c r="C5" s="81" t="s">
        <v>89</v>
      </c>
      <c r="D5" s="81" t="s">
        <v>90</v>
      </c>
      <c r="E5" s="81" t="s">
        <v>91</v>
      </c>
      <c r="F5" s="200" t="s">
        <v>553</v>
      </c>
    </row>
    <row r="6" spans="1:6" ht="30" x14ac:dyDescent="0.25">
      <c r="A6" s="256" t="s">
        <v>616</v>
      </c>
      <c r="B6" s="132">
        <v>0</v>
      </c>
      <c r="C6" s="132">
        <v>0</v>
      </c>
      <c r="D6" s="132"/>
      <c r="E6" s="132"/>
      <c r="F6" s="201"/>
    </row>
    <row r="8" spans="1:6" x14ac:dyDescent="0.25">
      <c r="A8" s="202" t="s">
        <v>552</v>
      </c>
    </row>
    <row r="12" spans="1:6" ht="50.25" customHeight="1" x14ac:dyDescent="0.25">
      <c r="A12" s="332" t="s">
        <v>97</v>
      </c>
      <c r="B12" s="332"/>
      <c r="C12" s="332"/>
      <c r="D12" s="332"/>
    </row>
    <row r="13" spans="1:6" ht="30" x14ac:dyDescent="0.25">
      <c r="A13" s="81" t="s">
        <v>92</v>
      </c>
      <c r="B13" s="331" t="s">
        <v>94</v>
      </c>
      <c r="C13" s="331"/>
      <c r="D13" s="331" t="s">
        <v>91</v>
      </c>
    </row>
    <row r="14" spans="1:6" ht="45" x14ac:dyDescent="0.25">
      <c r="A14" s="81" t="s">
        <v>93</v>
      </c>
      <c r="B14" s="81" t="s">
        <v>95</v>
      </c>
      <c r="C14" s="81" t="s">
        <v>96</v>
      </c>
      <c r="D14" s="331"/>
    </row>
    <row r="15" spans="1:6" x14ac:dyDescent="0.25">
      <c r="A15" s="132"/>
      <c r="B15" s="133"/>
      <c r="C15" s="133"/>
      <c r="D15" s="132"/>
    </row>
    <row r="16" spans="1:6" x14ac:dyDescent="0.25">
      <c r="A16" s="132"/>
      <c r="B16" s="133"/>
      <c r="C16" s="133"/>
      <c r="D16" s="132"/>
    </row>
    <row r="17" spans="1:4" x14ac:dyDescent="0.25">
      <c r="A17" s="132"/>
      <c r="B17" s="133"/>
      <c r="C17" s="133"/>
      <c r="D17" s="132"/>
    </row>
    <row r="18" spans="1:4" x14ac:dyDescent="0.25">
      <c r="A18" s="132"/>
      <c r="B18" s="133"/>
      <c r="C18" s="133"/>
      <c r="D18" s="132"/>
    </row>
    <row r="19" spans="1:4" x14ac:dyDescent="0.25">
      <c r="A19" s="132"/>
      <c r="B19" s="133"/>
      <c r="C19" s="133"/>
      <c r="D19" s="132"/>
    </row>
    <row r="20" spans="1:4" x14ac:dyDescent="0.25">
      <c r="A20" s="132"/>
      <c r="B20" s="133"/>
      <c r="C20" s="133"/>
      <c r="D20" s="132"/>
    </row>
    <row r="21" spans="1:4" x14ac:dyDescent="0.25">
      <c r="A21" s="132"/>
      <c r="B21" s="133"/>
      <c r="C21" s="133"/>
      <c r="D21" s="132"/>
    </row>
  </sheetData>
  <mergeCells count="5">
    <mergeCell ref="A4:E4"/>
    <mergeCell ref="B13:C13"/>
    <mergeCell ref="D13:D14"/>
    <mergeCell ref="A12:D12"/>
    <mergeCell ref="A2:E2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8A5F-D4E2-4112-8035-AD8BD5EB0B08}">
  <dimension ref="B2:H19"/>
  <sheetViews>
    <sheetView zoomScale="80" zoomScaleNormal="80" workbookViewId="0">
      <selection activeCell="H5" sqref="H5"/>
    </sheetView>
  </sheetViews>
  <sheetFormatPr defaultRowHeight="15" x14ac:dyDescent="0.25"/>
  <cols>
    <col min="1" max="1" width="2.85546875" customWidth="1"/>
    <col min="2" max="3" width="8" customWidth="1"/>
    <col min="4" max="4" width="42" customWidth="1"/>
    <col min="5" max="8" width="14.28515625" customWidth="1"/>
  </cols>
  <sheetData>
    <row r="2" spans="2:8" x14ac:dyDescent="0.25">
      <c r="B2" s="313" t="s">
        <v>474</v>
      </c>
      <c r="C2" s="313"/>
      <c r="D2" s="313"/>
      <c r="E2" s="313"/>
      <c r="F2" s="313"/>
      <c r="G2" s="313"/>
      <c r="H2" s="313"/>
    </row>
    <row r="4" spans="2:8" ht="39.75" customHeight="1" x14ac:dyDescent="0.25">
      <c r="B4" s="331" t="s">
        <v>395</v>
      </c>
      <c r="C4" s="333"/>
      <c r="D4" s="333"/>
      <c r="E4" s="333"/>
      <c r="F4" s="333"/>
      <c r="G4" s="333"/>
      <c r="H4" s="333"/>
    </row>
    <row r="5" spans="2:8" ht="30" x14ac:dyDescent="0.25">
      <c r="B5" s="334" t="s">
        <v>101</v>
      </c>
      <c r="C5" s="334"/>
      <c r="D5" s="334"/>
      <c r="E5" s="138" t="s">
        <v>48</v>
      </c>
      <c r="F5" s="138" t="s">
        <v>49</v>
      </c>
      <c r="G5" s="138" t="s">
        <v>102</v>
      </c>
      <c r="H5" s="138" t="s">
        <v>662</v>
      </c>
    </row>
    <row r="6" spans="2:8" ht="15" customHeight="1" x14ac:dyDescent="0.25">
      <c r="B6" s="335" t="s">
        <v>428</v>
      </c>
      <c r="C6" s="335"/>
      <c r="D6" s="335"/>
      <c r="E6" s="257">
        <f>E7+E12</f>
        <v>60507.81</v>
      </c>
      <c r="F6" s="257">
        <f t="shared" ref="F6:H6" si="0">F7+F12</f>
        <v>71306.929999999993</v>
      </c>
      <c r="G6" s="257">
        <f t="shared" si="0"/>
        <v>72282.63</v>
      </c>
      <c r="H6" s="257">
        <f t="shared" si="0"/>
        <v>71757.08</v>
      </c>
    </row>
    <row r="7" spans="2:8" ht="15" customHeight="1" x14ac:dyDescent="0.25">
      <c r="B7" s="331" t="s">
        <v>104</v>
      </c>
      <c r="C7" s="336" t="s">
        <v>105</v>
      </c>
      <c r="D7" s="337"/>
      <c r="E7" s="257">
        <f>E8+E9+E10+E11</f>
        <v>28352.81</v>
      </c>
      <c r="F7" s="257">
        <f t="shared" ref="F7:H7" si="1">F8+F9+F10+F11</f>
        <v>33262.85</v>
      </c>
      <c r="G7" s="257">
        <f t="shared" si="1"/>
        <v>33946.699999999997</v>
      </c>
      <c r="H7" s="257">
        <f t="shared" si="1"/>
        <v>33662.65</v>
      </c>
    </row>
    <row r="8" spans="2:8" ht="45" x14ac:dyDescent="0.25">
      <c r="B8" s="331"/>
      <c r="C8" s="331" t="s">
        <v>104</v>
      </c>
      <c r="D8" s="41" t="s">
        <v>107</v>
      </c>
      <c r="E8" s="258">
        <v>28352.81</v>
      </c>
      <c r="F8" s="258">
        <v>33262.85</v>
      </c>
      <c r="G8" s="258">
        <v>33946.699999999997</v>
      </c>
      <c r="H8" s="258">
        <v>33662.65</v>
      </c>
    </row>
    <row r="9" spans="2:8" ht="45" x14ac:dyDescent="0.25">
      <c r="B9" s="331"/>
      <c r="C9" s="331"/>
      <c r="D9" s="41" t="s">
        <v>108</v>
      </c>
      <c r="E9" s="258">
        <v>0</v>
      </c>
      <c r="F9" s="258">
        <v>0</v>
      </c>
      <c r="G9" s="258">
        <v>0</v>
      </c>
      <c r="H9" s="258">
        <v>0</v>
      </c>
    </row>
    <row r="10" spans="2:8" ht="30" x14ac:dyDescent="0.25">
      <c r="B10" s="331"/>
      <c r="C10" s="331"/>
      <c r="D10" s="41" t="s">
        <v>109</v>
      </c>
      <c r="E10" s="258">
        <v>0</v>
      </c>
      <c r="F10" s="258">
        <v>0</v>
      </c>
      <c r="G10" s="258">
        <v>0</v>
      </c>
      <c r="H10" s="258">
        <v>0</v>
      </c>
    </row>
    <row r="11" spans="2:8" ht="45" x14ac:dyDescent="0.25">
      <c r="B11" s="331"/>
      <c r="C11" s="331"/>
      <c r="D11" s="41" t="s">
        <v>110</v>
      </c>
      <c r="E11" s="258">
        <v>0</v>
      </c>
      <c r="F11" s="258">
        <v>0</v>
      </c>
      <c r="G11" s="258">
        <v>0</v>
      </c>
      <c r="H11" s="258">
        <v>0</v>
      </c>
    </row>
    <row r="12" spans="2:8" ht="15" customHeight="1" x14ac:dyDescent="0.25">
      <c r="B12" s="331"/>
      <c r="C12" s="338" t="s">
        <v>111</v>
      </c>
      <c r="D12" s="338"/>
      <c r="E12" s="257">
        <f>E13+E14+E15+E16+E17+E18+E19</f>
        <v>32155</v>
      </c>
      <c r="F12" s="257">
        <f t="shared" ref="F12:H12" si="2">F13+F14+F15+F16+F17+F18+F19</f>
        <v>38044.080000000002</v>
      </c>
      <c r="G12" s="257">
        <f t="shared" si="2"/>
        <v>38335.93</v>
      </c>
      <c r="H12" s="257">
        <f t="shared" si="2"/>
        <v>38094.43</v>
      </c>
    </row>
    <row r="13" spans="2:8" ht="15" customHeight="1" x14ac:dyDescent="0.25">
      <c r="B13" s="331"/>
      <c r="C13" s="331" t="s">
        <v>104</v>
      </c>
      <c r="D13" s="41" t="s">
        <v>112</v>
      </c>
      <c r="E13" s="259">
        <v>15</v>
      </c>
      <c r="F13" s="259">
        <v>0</v>
      </c>
      <c r="G13" s="259">
        <v>0</v>
      </c>
      <c r="H13" s="259">
        <v>0</v>
      </c>
    </row>
    <row r="14" spans="2:8" x14ac:dyDescent="0.25">
      <c r="B14" s="331"/>
      <c r="C14" s="331"/>
      <c r="D14" s="41" t="s">
        <v>113</v>
      </c>
      <c r="E14" s="258">
        <v>32000</v>
      </c>
      <c r="F14" s="258">
        <v>38044.080000000002</v>
      </c>
      <c r="G14" s="258">
        <v>38044.080000000002</v>
      </c>
      <c r="H14" s="258">
        <v>38025.919999999998</v>
      </c>
    </row>
    <row r="15" spans="2:8" x14ac:dyDescent="0.25">
      <c r="B15" s="331"/>
      <c r="C15" s="331"/>
      <c r="D15" s="41" t="s">
        <v>114</v>
      </c>
      <c r="E15" s="258">
        <v>0</v>
      </c>
      <c r="F15" s="258">
        <v>0</v>
      </c>
      <c r="G15" s="258">
        <v>0</v>
      </c>
      <c r="H15" s="258">
        <v>0</v>
      </c>
    </row>
    <row r="16" spans="2:8" x14ac:dyDescent="0.25">
      <c r="B16" s="331"/>
      <c r="C16" s="331"/>
      <c r="D16" s="41" t="s">
        <v>429</v>
      </c>
      <c r="E16" s="258">
        <v>0</v>
      </c>
      <c r="F16" s="258">
        <v>0</v>
      </c>
      <c r="G16" s="258">
        <v>0</v>
      </c>
      <c r="H16" s="258">
        <v>0</v>
      </c>
    </row>
    <row r="17" spans="2:8" x14ac:dyDescent="0.25">
      <c r="B17" s="331"/>
      <c r="C17" s="331"/>
      <c r="D17" s="41" t="s">
        <v>430</v>
      </c>
      <c r="E17" s="258">
        <v>0</v>
      </c>
      <c r="F17" s="258">
        <v>0</v>
      </c>
      <c r="G17" s="258">
        <v>0</v>
      </c>
      <c r="H17" s="258">
        <v>0</v>
      </c>
    </row>
    <row r="18" spans="2:8" x14ac:dyDescent="0.25">
      <c r="B18" s="331"/>
      <c r="C18" s="331"/>
      <c r="D18" s="41" t="s">
        <v>431</v>
      </c>
      <c r="E18" s="258">
        <v>0</v>
      </c>
      <c r="F18" s="258">
        <v>0</v>
      </c>
      <c r="G18" s="258">
        <v>0</v>
      </c>
      <c r="H18" s="258">
        <v>0</v>
      </c>
    </row>
    <row r="19" spans="2:8" ht="30" x14ac:dyDescent="0.25">
      <c r="B19" s="331"/>
      <c r="C19" s="331"/>
      <c r="D19" s="41" t="s">
        <v>115</v>
      </c>
      <c r="E19" s="258">
        <v>140</v>
      </c>
      <c r="F19" s="258">
        <v>0</v>
      </c>
      <c r="G19" s="258">
        <v>291.85000000000002</v>
      </c>
      <c r="H19" s="258">
        <v>68.510000000000005</v>
      </c>
    </row>
  </sheetData>
  <mergeCells count="9">
    <mergeCell ref="B2:H2"/>
    <mergeCell ref="B4:H4"/>
    <mergeCell ref="B5:D5"/>
    <mergeCell ref="B6:D6"/>
    <mergeCell ref="B7:B19"/>
    <mergeCell ref="C7:D7"/>
    <mergeCell ref="C8:C11"/>
    <mergeCell ref="C12:D12"/>
    <mergeCell ref="C13:C19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FF4C-DF04-4CE4-A2DD-60423929F416}">
  <sheetPr>
    <pageSetUpPr fitToPage="1"/>
  </sheetPr>
  <dimension ref="B2:J16"/>
  <sheetViews>
    <sheetView workbookViewId="0">
      <selection activeCell="H17" sqref="H17"/>
    </sheetView>
  </sheetViews>
  <sheetFormatPr defaultRowHeight="15" x14ac:dyDescent="0.25"/>
  <cols>
    <col min="1" max="1" width="4" customWidth="1"/>
    <col min="2" max="2" width="16.42578125" customWidth="1"/>
    <col min="3" max="3" width="29" customWidth="1"/>
    <col min="4" max="4" width="16.140625" customWidth="1"/>
    <col min="5" max="5" width="24" customWidth="1"/>
    <col min="6" max="7" width="16.140625" customWidth="1"/>
    <col min="8" max="8" width="24" customWidth="1"/>
    <col min="9" max="9" width="16.140625" customWidth="1"/>
    <col min="10" max="10" width="14.140625" customWidth="1"/>
  </cols>
  <sheetData>
    <row r="2" spans="2:10" x14ac:dyDescent="0.25">
      <c r="B2" s="313" t="s">
        <v>475</v>
      </c>
      <c r="C2" s="313"/>
      <c r="D2" s="313"/>
      <c r="E2" s="313"/>
      <c r="F2" s="313"/>
      <c r="G2" s="313"/>
      <c r="H2" s="313"/>
      <c r="I2" s="313"/>
      <c r="J2" s="313"/>
    </row>
    <row r="4" spans="2:10" ht="47.25" customHeight="1" x14ac:dyDescent="0.25">
      <c r="B4" s="331" t="s">
        <v>432</v>
      </c>
      <c r="C4" s="331"/>
      <c r="D4" s="331"/>
      <c r="E4" s="331"/>
      <c r="F4" s="331"/>
      <c r="G4" s="331"/>
      <c r="H4" s="331"/>
      <c r="I4" s="331"/>
      <c r="J4" s="331"/>
    </row>
    <row r="5" spans="2:10" x14ac:dyDescent="0.25">
      <c r="B5" s="340" t="s">
        <v>116</v>
      </c>
      <c r="C5" s="340"/>
      <c r="D5" s="340">
        <v>2024</v>
      </c>
      <c r="E5" s="340"/>
      <c r="F5" s="340"/>
      <c r="G5" s="340">
        <v>2025</v>
      </c>
      <c r="H5" s="340"/>
      <c r="I5" s="340"/>
      <c r="J5" s="340" t="s">
        <v>433</v>
      </c>
    </row>
    <row r="6" spans="2:10" ht="77.25" customHeight="1" x14ac:dyDescent="0.25">
      <c r="B6" s="340"/>
      <c r="C6" s="340"/>
      <c r="D6" s="139" t="s">
        <v>434</v>
      </c>
      <c r="E6" s="139" t="s">
        <v>435</v>
      </c>
      <c r="F6" s="139" t="s">
        <v>118</v>
      </c>
      <c r="G6" s="139" t="s">
        <v>434</v>
      </c>
      <c r="H6" s="139" t="s">
        <v>436</v>
      </c>
      <c r="I6" s="139" t="s">
        <v>118</v>
      </c>
      <c r="J6" s="340"/>
    </row>
    <row r="7" spans="2:10" ht="31.5" customHeight="1" x14ac:dyDescent="0.25">
      <c r="B7" s="339" t="s">
        <v>119</v>
      </c>
      <c r="C7" s="339"/>
      <c r="D7" s="144">
        <v>64.38</v>
      </c>
      <c r="E7" s="145">
        <v>28990161</v>
      </c>
      <c r="F7" s="146">
        <f>IFERROR(E7/D7/12,0)</f>
        <v>37524.801957129544</v>
      </c>
      <c r="G7" s="144">
        <v>65.040000000000006</v>
      </c>
      <c r="H7" s="145">
        <v>33280569</v>
      </c>
      <c r="I7" s="146">
        <f>IFERROR(H7/G7/12,0)</f>
        <v>42641.155442804426</v>
      </c>
      <c r="J7" s="147">
        <f>IFERROR(I7/F7,0)</f>
        <v>1.1363459157364799</v>
      </c>
    </row>
    <row r="8" spans="2:10" ht="15" customHeight="1" x14ac:dyDescent="0.25">
      <c r="B8" s="341" t="s">
        <v>106</v>
      </c>
      <c r="C8" s="148" t="s">
        <v>120</v>
      </c>
      <c r="D8" s="149">
        <v>1.59</v>
      </c>
      <c r="E8" s="145">
        <v>622593</v>
      </c>
      <c r="F8" s="145">
        <f t="shared" ref="F8:F16" si="0">IFERROR(E8/D8/12,0)</f>
        <v>32630.66037735849</v>
      </c>
      <c r="G8" s="149">
        <v>1.33</v>
      </c>
      <c r="H8" s="145">
        <v>609036</v>
      </c>
      <c r="I8" s="145">
        <f t="shared" ref="I8:I16" si="1">IFERROR(H8/G8/12,0)</f>
        <v>38160.150375939847</v>
      </c>
      <c r="J8" s="150">
        <f t="shared" ref="J8:J16" si="2">IFERROR(I8/F8,0)</f>
        <v>1.1694568830245959</v>
      </c>
    </row>
    <row r="9" spans="2:10" x14ac:dyDescent="0.25">
      <c r="B9" s="341"/>
      <c r="C9" s="148" t="s">
        <v>121</v>
      </c>
      <c r="D9" s="149">
        <v>0</v>
      </c>
      <c r="E9" s="145">
        <v>0</v>
      </c>
      <c r="F9" s="145">
        <f t="shared" si="0"/>
        <v>0</v>
      </c>
      <c r="G9" s="149">
        <v>0</v>
      </c>
      <c r="H9" s="145">
        <v>0</v>
      </c>
      <c r="I9" s="145">
        <f t="shared" si="1"/>
        <v>0</v>
      </c>
      <c r="J9" s="150">
        <f t="shared" si="2"/>
        <v>0</v>
      </c>
    </row>
    <row r="10" spans="2:10" x14ac:dyDescent="0.25">
      <c r="B10" s="341"/>
      <c r="C10" s="148" t="s">
        <v>122</v>
      </c>
      <c r="D10" s="149">
        <v>0</v>
      </c>
      <c r="E10" s="145">
        <v>0</v>
      </c>
      <c r="F10" s="145">
        <f t="shared" si="0"/>
        <v>0</v>
      </c>
      <c r="G10" s="149">
        <v>0</v>
      </c>
      <c r="H10" s="145">
        <v>0</v>
      </c>
      <c r="I10" s="145">
        <f t="shared" si="1"/>
        <v>0</v>
      </c>
      <c r="J10" s="150">
        <f t="shared" si="2"/>
        <v>0</v>
      </c>
    </row>
    <row r="11" spans="2:10" x14ac:dyDescent="0.25">
      <c r="B11" s="341"/>
      <c r="C11" s="148" t="s">
        <v>123</v>
      </c>
      <c r="D11" s="149">
        <v>0</v>
      </c>
      <c r="E11" s="145">
        <v>0</v>
      </c>
      <c r="F11" s="145">
        <f t="shared" si="0"/>
        <v>0</v>
      </c>
      <c r="G11" s="149">
        <v>0</v>
      </c>
      <c r="H11" s="145">
        <v>0</v>
      </c>
      <c r="I11" s="145">
        <f t="shared" si="1"/>
        <v>0</v>
      </c>
      <c r="J11" s="150">
        <f t="shared" si="2"/>
        <v>0</v>
      </c>
    </row>
    <row r="12" spans="2:10" x14ac:dyDescent="0.25">
      <c r="B12" s="341"/>
      <c r="C12" s="148" t="s">
        <v>124</v>
      </c>
      <c r="D12" s="149">
        <v>14.25</v>
      </c>
      <c r="E12" s="145">
        <v>7983306</v>
      </c>
      <c r="F12" s="145">
        <f t="shared" si="0"/>
        <v>46686</v>
      </c>
      <c r="G12" s="149">
        <v>13.95</v>
      </c>
      <c r="H12" s="145">
        <v>8615817</v>
      </c>
      <c r="I12" s="145">
        <f t="shared" si="1"/>
        <v>51468.440860215058</v>
      </c>
      <c r="J12" s="150">
        <f t="shared" si="2"/>
        <v>1.102438436795079</v>
      </c>
    </row>
    <row r="13" spans="2:10" ht="35.25" customHeight="1" x14ac:dyDescent="0.25">
      <c r="B13" s="339" t="s">
        <v>125</v>
      </c>
      <c r="C13" s="339"/>
      <c r="D13" s="144">
        <v>0</v>
      </c>
      <c r="E13" s="145">
        <v>0</v>
      </c>
      <c r="F13" s="146">
        <f t="shared" si="0"/>
        <v>0</v>
      </c>
      <c r="G13" s="144">
        <v>0</v>
      </c>
      <c r="H13" s="145">
        <v>0</v>
      </c>
      <c r="I13" s="146">
        <f t="shared" si="1"/>
        <v>0</v>
      </c>
      <c r="J13" s="147">
        <f t="shared" si="2"/>
        <v>0</v>
      </c>
    </row>
    <row r="14" spans="2:10" ht="35.25" customHeight="1" x14ac:dyDescent="0.25">
      <c r="B14" s="339" t="s">
        <v>126</v>
      </c>
      <c r="C14" s="339"/>
      <c r="D14" s="144">
        <v>0</v>
      </c>
      <c r="E14" s="145">
        <v>0</v>
      </c>
      <c r="F14" s="146">
        <f t="shared" si="0"/>
        <v>0</v>
      </c>
      <c r="G14" s="144">
        <v>0</v>
      </c>
      <c r="H14" s="145">
        <v>0</v>
      </c>
      <c r="I14" s="146">
        <f t="shared" si="1"/>
        <v>0</v>
      </c>
      <c r="J14" s="147">
        <f t="shared" si="2"/>
        <v>0</v>
      </c>
    </row>
    <row r="15" spans="2:10" ht="35.25" customHeight="1" x14ac:dyDescent="0.25">
      <c r="B15" s="339" t="s">
        <v>127</v>
      </c>
      <c r="C15" s="339"/>
      <c r="D15" s="144">
        <v>0</v>
      </c>
      <c r="E15" s="145">
        <v>0</v>
      </c>
      <c r="F15" s="146">
        <f t="shared" si="0"/>
        <v>0</v>
      </c>
      <c r="G15" s="144">
        <v>0</v>
      </c>
      <c r="H15" s="145">
        <v>0</v>
      </c>
      <c r="I15" s="146">
        <f t="shared" si="1"/>
        <v>0</v>
      </c>
      <c r="J15" s="147">
        <f t="shared" si="2"/>
        <v>0</v>
      </c>
    </row>
    <row r="16" spans="2:10" ht="35.25" customHeight="1" x14ac:dyDescent="0.25">
      <c r="B16" s="339" t="s">
        <v>437</v>
      </c>
      <c r="C16" s="339"/>
      <c r="D16" s="144">
        <v>16.13</v>
      </c>
      <c r="E16" s="145">
        <v>32525851</v>
      </c>
      <c r="F16" s="146">
        <f t="shared" si="0"/>
        <v>168040.1477578012</v>
      </c>
      <c r="G16" s="144">
        <v>18.239999999999998</v>
      </c>
      <c r="H16" s="145">
        <v>37967559</v>
      </c>
      <c r="I16" s="146">
        <f t="shared" si="1"/>
        <v>173462.8974780702</v>
      </c>
      <c r="J16" s="147">
        <f t="shared" si="2"/>
        <v>1.0322705602954176</v>
      </c>
    </row>
  </sheetData>
  <mergeCells count="12">
    <mergeCell ref="B2:J2"/>
    <mergeCell ref="B8:B12"/>
    <mergeCell ref="B13:C13"/>
    <mergeCell ref="B14:C14"/>
    <mergeCell ref="B15:C15"/>
    <mergeCell ref="B16:C16"/>
    <mergeCell ref="B7:C7"/>
    <mergeCell ref="B4:J4"/>
    <mergeCell ref="B5:C6"/>
    <mergeCell ref="D5:F5"/>
    <mergeCell ref="G5:I5"/>
    <mergeCell ref="J5:J6"/>
  </mergeCells>
  <pageMargins left="0.7" right="0.7" top="0.78740157499999996" bottom="0.78740157499999996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0E46-3942-419E-806B-7F5FFD4C04C0}">
  <sheetPr>
    <pageSetUpPr fitToPage="1"/>
  </sheetPr>
  <dimension ref="B2:M16"/>
  <sheetViews>
    <sheetView workbookViewId="0">
      <selection activeCell="H17" sqref="H17"/>
    </sheetView>
  </sheetViews>
  <sheetFormatPr defaultRowHeight="15" x14ac:dyDescent="0.25"/>
  <cols>
    <col min="1" max="1" width="3.42578125" customWidth="1"/>
    <col min="3" max="3" width="22.42578125" customWidth="1"/>
    <col min="4" max="10" width="17" customWidth="1"/>
  </cols>
  <sheetData>
    <row r="2" spans="2:13" x14ac:dyDescent="0.25">
      <c r="B2" s="313" t="s">
        <v>476</v>
      </c>
      <c r="C2" s="313"/>
      <c r="D2" s="313"/>
      <c r="E2" s="313"/>
      <c r="F2" s="313"/>
      <c r="G2" s="313"/>
      <c r="H2" s="313"/>
      <c r="I2" s="313"/>
      <c r="J2" s="313"/>
    </row>
    <row r="4" spans="2:13" ht="36.75" customHeight="1" x14ac:dyDescent="0.25">
      <c r="B4" s="331" t="s">
        <v>438</v>
      </c>
      <c r="C4" s="331"/>
      <c r="D4" s="331"/>
      <c r="E4" s="331"/>
      <c r="F4" s="331"/>
      <c r="G4" s="331"/>
      <c r="H4" s="331"/>
      <c r="I4" s="331"/>
      <c r="J4" s="331"/>
      <c r="K4" s="134"/>
      <c r="L4" s="134"/>
      <c r="M4" s="134"/>
    </row>
    <row r="5" spans="2:13" x14ac:dyDescent="0.25">
      <c r="B5" s="340" t="s">
        <v>116</v>
      </c>
      <c r="C5" s="340"/>
      <c r="D5" s="340">
        <v>2024</v>
      </c>
      <c r="E5" s="340"/>
      <c r="F5" s="340"/>
      <c r="G5" s="340">
        <v>2025</v>
      </c>
      <c r="H5" s="340"/>
      <c r="I5" s="340"/>
      <c r="J5" s="340" t="s">
        <v>439</v>
      </c>
    </row>
    <row r="6" spans="2:13" ht="63.75" x14ac:dyDescent="0.25">
      <c r="B6" s="340"/>
      <c r="C6" s="340"/>
      <c r="D6" s="139" t="s">
        <v>440</v>
      </c>
      <c r="E6" s="139" t="s">
        <v>434</v>
      </c>
      <c r="F6" s="139" t="s">
        <v>441</v>
      </c>
      <c r="G6" s="139" t="s">
        <v>440</v>
      </c>
      <c r="H6" s="139" t="s">
        <v>434</v>
      </c>
      <c r="I6" s="139" t="s">
        <v>441</v>
      </c>
      <c r="J6" s="340"/>
    </row>
    <row r="7" spans="2:13" ht="36" customHeight="1" x14ac:dyDescent="0.25">
      <c r="B7" s="339" t="s">
        <v>119</v>
      </c>
      <c r="C7" s="339"/>
      <c r="D7" s="151">
        <v>66</v>
      </c>
      <c r="E7" s="151">
        <v>64.38</v>
      </c>
      <c r="F7" s="152">
        <f>D7-E7</f>
        <v>1.6200000000000045</v>
      </c>
      <c r="G7" s="151">
        <v>68</v>
      </c>
      <c r="H7" s="151">
        <v>65.040000000000006</v>
      </c>
      <c r="I7" s="152">
        <f>G7-H7</f>
        <v>2.9599999999999937</v>
      </c>
      <c r="J7" s="151">
        <f>H7-E7</f>
        <v>0.6600000000000108</v>
      </c>
    </row>
    <row r="8" spans="2:13" ht="15" customHeight="1" x14ac:dyDescent="0.25">
      <c r="B8" s="342" t="s">
        <v>106</v>
      </c>
      <c r="C8" s="148" t="s">
        <v>120</v>
      </c>
      <c r="D8" s="151">
        <v>0</v>
      </c>
      <c r="E8" s="151">
        <v>1.59</v>
      </c>
      <c r="F8" s="152">
        <f t="shared" ref="F8:F16" si="0">D8-E8</f>
        <v>-1.59</v>
      </c>
      <c r="G8" s="151">
        <v>0</v>
      </c>
      <c r="H8" s="151">
        <v>1.33</v>
      </c>
      <c r="I8" s="152">
        <f t="shared" ref="I8:I16" si="1">G8-H8</f>
        <v>-1.33</v>
      </c>
      <c r="J8" s="151">
        <f t="shared" ref="J8:J16" si="2">H8-E8</f>
        <v>-0.26</v>
      </c>
    </row>
    <row r="9" spans="2:13" x14ac:dyDescent="0.25">
      <c r="B9" s="343"/>
      <c r="C9" s="148" t="s">
        <v>121</v>
      </c>
      <c r="D9" s="151">
        <v>0</v>
      </c>
      <c r="E9" s="151">
        <v>0</v>
      </c>
      <c r="F9" s="152">
        <f t="shared" si="0"/>
        <v>0</v>
      </c>
      <c r="G9" s="151">
        <v>0</v>
      </c>
      <c r="H9" s="151">
        <v>0</v>
      </c>
      <c r="I9" s="152">
        <f t="shared" si="1"/>
        <v>0</v>
      </c>
      <c r="J9" s="151">
        <f t="shared" si="2"/>
        <v>0</v>
      </c>
    </row>
    <row r="10" spans="2:13" x14ac:dyDescent="0.25">
      <c r="B10" s="343"/>
      <c r="C10" s="148" t="s">
        <v>122</v>
      </c>
      <c r="D10" s="151">
        <v>0</v>
      </c>
      <c r="E10" s="151">
        <v>0</v>
      </c>
      <c r="F10" s="152">
        <f t="shared" si="0"/>
        <v>0</v>
      </c>
      <c r="G10" s="151">
        <v>0</v>
      </c>
      <c r="H10" s="151">
        <v>0</v>
      </c>
      <c r="I10" s="152">
        <f t="shared" si="1"/>
        <v>0</v>
      </c>
      <c r="J10" s="151">
        <f t="shared" si="2"/>
        <v>0</v>
      </c>
    </row>
    <row r="11" spans="2:13" x14ac:dyDescent="0.25">
      <c r="B11" s="343"/>
      <c r="C11" s="148" t="s">
        <v>123</v>
      </c>
      <c r="D11" s="151">
        <v>0</v>
      </c>
      <c r="E11" s="151">
        <v>0</v>
      </c>
      <c r="F11" s="152">
        <f t="shared" si="0"/>
        <v>0</v>
      </c>
      <c r="G11" s="151">
        <v>0</v>
      </c>
      <c r="H11" s="151">
        <v>0</v>
      </c>
      <c r="I11" s="152">
        <f t="shared" si="1"/>
        <v>0</v>
      </c>
      <c r="J11" s="151">
        <f t="shared" si="2"/>
        <v>0</v>
      </c>
    </row>
    <row r="12" spans="2:13" x14ac:dyDescent="0.25">
      <c r="B12" s="344"/>
      <c r="C12" s="148" t="s">
        <v>124</v>
      </c>
      <c r="D12" s="151">
        <v>0</v>
      </c>
      <c r="E12" s="151">
        <v>14.25</v>
      </c>
      <c r="F12" s="152">
        <f t="shared" si="0"/>
        <v>-14.25</v>
      </c>
      <c r="G12" s="151">
        <v>0</v>
      </c>
      <c r="H12" s="151">
        <v>13.95</v>
      </c>
      <c r="I12" s="152">
        <f t="shared" si="1"/>
        <v>-13.95</v>
      </c>
      <c r="J12" s="151">
        <f t="shared" si="2"/>
        <v>-0.30000000000000071</v>
      </c>
    </row>
    <row r="13" spans="2:13" ht="45" customHeight="1" x14ac:dyDescent="0.25">
      <c r="B13" s="339" t="s">
        <v>125</v>
      </c>
      <c r="C13" s="339"/>
      <c r="D13" s="151">
        <v>0</v>
      </c>
      <c r="E13" s="151">
        <v>0</v>
      </c>
      <c r="F13" s="152">
        <f t="shared" si="0"/>
        <v>0</v>
      </c>
      <c r="G13" s="151">
        <v>0</v>
      </c>
      <c r="H13" s="151">
        <v>0</v>
      </c>
      <c r="I13" s="152">
        <f t="shared" si="1"/>
        <v>0</v>
      </c>
      <c r="J13" s="151">
        <f t="shared" si="2"/>
        <v>0</v>
      </c>
    </row>
    <row r="14" spans="2:13" ht="45" customHeight="1" x14ac:dyDescent="0.25">
      <c r="B14" s="339" t="s">
        <v>126</v>
      </c>
      <c r="C14" s="339"/>
      <c r="D14" s="151">
        <v>0</v>
      </c>
      <c r="E14" s="151">
        <v>0</v>
      </c>
      <c r="F14" s="152">
        <f t="shared" si="0"/>
        <v>0</v>
      </c>
      <c r="G14" s="151">
        <v>0</v>
      </c>
      <c r="H14" s="151">
        <v>0</v>
      </c>
      <c r="I14" s="152">
        <f t="shared" si="1"/>
        <v>0</v>
      </c>
      <c r="J14" s="151">
        <f t="shared" si="2"/>
        <v>0</v>
      </c>
    </row>
    <row r="15" spans="2:13" ht="45" customHeight="1" x14ac:dyDescent="0.25">
      <c r="B15" s="339" t="s">
        <v>127</v>
      </c>
      <c r="C15" s="339"/>
      <c r="D15" s="151">
        <v>0</v>
      </c>
      <c r="E15" s="151">
        <v>0</v>
      </c>
      <c r="F15" s="152">
        <f t="shared" si="0"/>
        <v>0</v>
      </c>
      <c r="G15" s="151">
        <v>0</v>
      </c>
      <c r="H15" s="151">
        <v>0</v>
      </c>
      <c r="I15" s="152">
        <f t="shared" si="1"/>
        <v>0</v>
      </c>
      <c r="J15" s="151">
        <f t="shared" si="2"/>
        <v>0</v>
      </c>
    </row>
    <row r="16" spans="2:13" ht="45" customHeight="1" x14ac:dyDescent="0.25">
      <c r="B16" s="339" t="s">
        <v>128</v>
      </c>
      <c r="C16" s="339"/>
      <c r="D16" s="151">
        <v>19</v>
      </c>
      <c r="E16" s="151">
        <v>16.13</v>
      </c>
      <c r="F16" s="152">
        <f t="shared" si="0"/>
        <v>2.870000000000001</v>
      </c>
      <c r="G16" s="151">
        <v>19</v>
      </c>
      <c r="H16" s="151">
        <v>18.239999999999998</v>
      </c>
      <c r="I16" s="152">
        <f t="shared" si="1"/>
        <v>0.76000000000000156</v>
      </c>
      <c r="J16" s="151">
        <f t="shared" si="2"/>
        <v>2.1099999999999994</v>
      </c>
    </row>
  </sheetData>
  <mergeCells count="12">
    <mergeCell ref="B2:J2"/>
    <mergeCell ref="B8:B12"/>
    <mergeCell ref="B13:C13"/>
    <mergeCell ref="B14:C14"/>
    <mergeCell ref="B15:C15"/>
    <mergeCell ref="B16:C16"/>
    <mergeCell ref="B7:C7"/>
    <mergeCell ref="B4:J4"/>
    <mergeCell ref="B5:C6"/>
    <mergeCell ref="D5:F5"/>
    <mergeCell ref="G5:I5"/>
    <mergeCell ref="J5:J6"/>
  </mergeCells>
  <pageMargins left="0.7" right="0.7" top="0.78740157499999996" bottom="0.78740157499999996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C74C-1F66-42FC-8BB2-ED3594086CBF}">
  <sheetPr>
    <pageSetUpPr fitToPage="1"/>
  </sheetPr>
  <dimension ref="A2:AA26"/>
  <sheetViews>
    <sheetView zoomScale="80" zoomScaleNormal="80" workbookViewId="0">
      <selection activeCell="L34" sqref="L34"/>
    </sheetView>
  </sheetViews>
  <sheetFormatPr defaultRowHeight="15" x14ac:dyDescent="0.25"/>
  <cols>
    <col min="2" max="2" width="29.85546875" customWidth="1"/>
    <col min="3" max="6" width="16.42578125" customWidth="1"/>
    <col min="7" max="7" width="17.85546875" bestFit="1" customWidth="1"/>
    <col min="8" max="8" width="16.42578125" customWidth="1"/>
    <col min="9" max="9" width="21.28515625" customWidth="1"/>
    <col min="10" max="10" width="5.28515625" bestFit="1" customWidth="1"/>
    <col min="11" max="11" width="19.28515625" customWidth="1"/>
    <col min="12" max="14" width="14.28515625" customWidth="1"/>
    <col min="15" max="15" width="18.140625" bestFit="1" customWidth="1"/>
    <col min="16" max="16" width="18.85546875" bestFit="1" customWidth="1"/>
    <col min="17" max="17" width="16.7109375" customWidth="1"/>
    <col min="18" max="18" width="18.5703125" customWidth="1"/>
    <col min="19" max="19" width="5.28515625" bestFit="1" customWidth="1"/>
    <col min="20" max="20" width="20.42578125" customWidth="1"/>
    <col min="21" max="24" width="14.28515625" customWidth="1"/>
    <col min="25" max="25" width="17.85546875" bestFit="1" customWidth="1"/>
    <col min="26" max="26" width="14.7109375" customWidth="1"/>
    <col min="27" max="27" width="17.42578125" customWidth="1"/>
  </cols>
  <sheetData>
    <row r="2" spans="1:27" x14ac:dyDescent="0.25">
      <c r="B2" s="313" t="s">
        <v>477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</row>
    <row r="4" spans="1:27" s="50" customFormat="1" ht="90" x14ac:dyDescent="0.25">
      <c r="A4" s="47"/>
      <c r="B4" s="348" t="s">
        <v>498</v>
      </c>
      <c r="C4" s="48" t="s">
        <v>140</v>
      </c>
      <c r="D4" s="49" t="s">
        <v>135</v>
      </c>
      <c r="E4" s="49" t="s">
        <v>136</v>
      </c>
      <c r="F4" s="49" t="s">
        <v>137</v>
      </c>
      <c r="G4" s="345" t="s">
        <v>138</v>
      </c>
      <c r="H4" s="345" t="s">
        <v>497</v>
      </c>
      <c r="I4" s="345" t="s">
        <v>358</v>
      </c>
      <c r="J4" s="47"/>
      <c r="K4" s="348" t="s">
        <v>141</v>
      </c>
      <c r="L4" s="48" t="s">
        <v>140</v>
      </c>
      <c r="M4" s="49" t="s">
        <v>135</v>
      </c>
      <c r="N4" s="49" t="s">
        <v>136</v>
      </c>
      <c r="O4" s="49" t="s">
        <v>137</v>
      </c>
      <c r="P4" s="345" t="s">
        <v>138</v>
      </c>
      <c r="Q4" s="345" t="s">
        <v>497</v>
      </c>
      <c r="R4" s="345" t="s">
        <v>358</v>
      </c>
      <c r="S4" s="47"/>
      <c r="T4" s="348" t="s">
        <v>648</v>
      </c>
      <c r="U4" s="48" t="s">
        <v>140</v>
      </c>
      <c r="V4" s="49" t="s">
        <v>135</v>
      </c>
      <c r="W4" s="49" t="s">
        <v>136</v>
      </c>
      <c r="X4" s="49" t="s">
        <v>137</v>
      </c>
      <c r="Y4" s="345" t="s">
        <v>138</v>
      </c>
      <c r="Z4" s="345" t="s">
        <v>497</v>
      </c>
      <c r="AA4" s="345" t="s">
        <v>358</v>
      </c>
    </row>
    <row r="5" spans="1:27" s="50" customFormat="1" x14ac:dyDescent="0.25">
      <c r="A5" s="51"/>
      <c r="B5" s="348"/>
      <c r="C5" s="52" t="s">
        <v>139</v>
      </c>
      <c r="D5" s="52" t="s">
        <v>139</v>
      </c>
      <c r="E5" s="52" t="s">
        <v>139</v>
      </c>
      <c r="F5" s="52" t="s">
        <v>139</v>
      </c>
      <c r="G5" s="345"/>
      <c r="H5" s="345"/>
      <c r="I5" s="345"/>
      <c r="J5" s="51"/>
      <c r="K5" s="348"/>
      <c r="L5" s="52" t="s">
        <v>139</v>
      </c>
      <c r="M5" s="52" t="s">
        <v>139</v>
      </c>
      <c r="N5" s="52" t="s">
        <v>139</v>
      </c>
      <c r="O5" s="52" t="s">
        <v>139</v>
      </c>
      <c r="P5" s="345"/>
      <c r="Q5" s="345"/>
      <c r="R5" s="345"/>
      <c r="S5" s="51"/>
      <c r="T5" s="348"/>
      <c r="U5" s="52" t="s">
        <v>139</v>
      </c>
      <c r="V5" s="52" t="s">
        <v>139</v>
      </c>
      <c r="W5" s="52" t="s">
        <v>139</v>
      </c>
      <c r="X5" s="52" t="s">
        <v>139</v>
      </c>
      <c r="Y5" s="345"/>
      <c r="Z5" s="345"/>
      <c r="AA5" s="345"/>
    </row>
    <row r="6" spans="1:27" x14ac:dyDescent="0.25">
      <c r="A6" s="188"/>
      <c r="B6" s="116" t="s">
        <v>618</v>
      </c>
      <c r="C6" s="116">
        <v>130</v>
      </c>
      <c r="D6" s="116">
        <v>25</v>
      </c>
      <c r="E6" s="116">
        <v>35</v>
      </c>
      <c r="F6" s="116">
        <v>70</v>
      </c>
      <c r="G6" s="261" t="s">
        <v>396</v>
      </c>
      <c r="H6" s="261" t="s">
        <v>502</v>
      </c>
      <c r="I6" s="190"/>
      <c r="J6" s="188"/>
      <c r="K6" s="116" t="s">
        <v>616</v>
      </c>
      <c r="L6" s="116">
        <v>120</v>
      </c>
      <c r="M6" s="116">
        <v>25</v>
      </c>
      <c r="N6" s="116">
        <v>30</v>
      </c>
      <c r="O6" s="116">
        <v>65</v>
      </c>
      <c r="P6" s="261" t="s">
        <v>396</v>
      </c>
      <c r="Q6" s="190"/>
      <c r="R6" s="190"/>
      <c r="S6" s="188"/>
      <c r="T6" s="116" t="s">
        <v>618</v>
      </c>
      <c r="U6" s="116">
        <v>150</v>
      </c>
      <c r="V6" s="116">
        <v>25</v>
      </c>
      <c r="W6" s="116">
        <v>45</v>
      </c>
      <c r="X6" s="116">
        <v>80</v>
      </c>
      <c r="Y6" s="261" t="s">
        <v>396</v>
      </c>
      <c r="Z6" s="261"/>
      <c r="AA6" s="190"/>
    </row>
    <row r="7" spans="1:27" x14ac:dyDescent="0.25">
      <c r="A7" s="188"/>
      <c r="B7" s="116" t="s">
        <v>618</v>
      </c>
      <c r="C7" s="116">
        <v>140</v>
      </c>
      <c r="D7" s="116">
        <v>25</v>
      </c>
      <c r="E7" s="116">
        <v>40</v>
      </c>
      <c r="F7" s="116">
        <v>75</v>
      </c>
      <c r="G7" s="261" t="s">
        <v>396</v>
      </c>
      <c r="H7" s="261" t="s">
        <v>619</v>
      </c>
      <c r="I7" s="190"/>
      <c r="J7" s="191"/>
      <c r="K7" s="189"/>
      <c r="L7" s="189"/>
      <c r="M7" s="189"/>
      <c r="N7" s="189"/>
      <c r="O7" s="189"/>
      <c r="P7" s="190"/>
      <c r="Q7" s="190"/>
      <c r="R7" s="190"/>
      <c r="S7" s="192"/>
      <c r="T7" s="116"/>
      <c r="U7" s="116"/>
      <c r="V7" s="116"/>
      <c r="W7" s="116"/>
      <c r="X7" s="116"/>
      <c r="Y7" s="261"/>
      <c r="Z7" s="261"/>
      <c r="AA7" s="190"/>
    </row>
    <row r="8" spans="1:27" x14ac:dyDescent="0.25">
      <c r="A8" s="188"/>
      <c r="B8" s="189"/>
      <c r="C8" s="189"/>
      <c r="D8" s="189"/>
      <c r="E8" s="189"/>
      <c r="F8" s="189"/>
      <c r="G8" s="190"/>
      <c r="H8" s="190"/>
      <c r="I8" s="190"/>
      <c r="J8" s="191"/>
      <c r="K8" s="189"/>
      <c r="L8" s="189"/>
      <c r="M8" s="189"/>
      <c r="N8" s="189"/>
      <c r="O8" s="189"/>
      <c r="P8" s="190"/>
      <c r="Q8" s="190"/>
      <c r="R8" s="190"/>
      <c r="S8" s="192"/>
      <c r="T8" s="189" t="s">
        <v>620</v>
      </c>
      <c r="U8" s="189"/>
      <c r="V8" s="189"/>
      <c r="W8" s="189"/>
      <c r="X8" s="189"/>
      <c r="Y8" s="190"/>
      <c r="Z8" s="190"/>
      <c r="AA8" s="190"/>
    </row>
    <row r="9" spans="1:27" x14ac:dyDescent="0.25">
      <c r="A9" s="188"/>
      <c r="B9" s="189"/>
      <c r="C9" s="189"/>
      <c r="D9" s="189"/>
      <c r="E9" s="189"/>
      <c r="F9" s="189"/>
      <c r="G9" s="190"/>
      <c r="H9" s="190"/>
      <c r="I9" s="190"/>
      <c r="K9" s="46"/>
      <c r="L9" s="26"/>
      <c r="M9" s="26"/>
      <c r="N9" s="26"/>
      <c r="O9" s="26"/>
      <c r="P9" s="7"/>
      <c r="Q9" s="7"/>
      <c r="R9" s="7"/>
      <c r="T9" s="46"/>
      <c r="U9" s="26"/>
      <c r="V9" s="26"/>
      <c r="W9" s="26"/>
      <c r="X9" s="26"/>
      <c r="Y9" s="7"/>
      <c r="Z9" s="7"/>
      <c r="AA9" s="7"/>
    </row>
    <row r="10" spans="1:27" x14ac:dyDescent="0.25">
      <c r="B10" s="46"/>
      <c r="C10" s="26"/>
      <c r="D10" s="26"/>
      <c r="E10" s="26"/>
      <c r="F10" s="26"/>
      <c r="G10" s="7"/>
      <c r="H10" s="7"/>
      <c r="I10" s="7"/>
      <c r="K10" s="46"/>
      <c r="L10" s="26"/>
      <c r="M10" s="26"/>
      <c r="N10" s="26"/>
      <c r="O10" s="26"/>
      <c r="P10" s="7"/>
      <c r="Q10" s="7"/>
      <c r="R10" s="7"/>
      <c r="T10" s="46"/>
      <c r="U10" s="26"/>
      <c r="V10" s="26"/>
      <c r="W10" s="26"/>
      <c r="X10" s="26"/>
      <c r="Y10" s="7"/>
      <c r="Z10" s="7"/>
      <c r="AA10" s="7"/>
    </row>
    <row r="11" spans="1:27" x14ac:dyDescent="0.25">
      <c r="B11" s="46"/>
      <c r="C11" s="26"/>
      <c r="D11" s="26"/>
      <c r="E11" s="26"/>
      <c r="F11" s="26"/>
      <c r="G11" s="7"/>
      <c r="H11" s="7"/>
      <c r="I11" s="7"/>
      <c r="K11" s="46"/>
      <c r="L11" s="26"/>
      <c r="M11" s="26"/>
      <c r="N11" s="26"/>
      <c r="O11" s="26"/>
      <c r="P11" s="7"/>
      <c r="Q11" s="7"/>
      <c r="R11" s="7"/>
      <c r="T11" s="46"/>
      <c r="U11" s="26"/>
      <c r="V11" s="26"/>
      <c r="W11" s="26"/>
      <c r="X11" s="26"/>
      <c r="Y11" s="7"/>
      <c r="Z11" s="7"/>
      <c r="AA11" s="7"/>
    </row>
    <row r="12" spans="1:27" x14ac:dyDescent="0.25">
      <c r="B12" s="46"/>
      <c r="C12" s="26"/>
      <c r="D12" s="26"/>
      <c r="E12" s="26"/>
      <c r="F12" s="26"/>
      <c r="G12" s="7"/>
      <c r="H12" s="7"/>
      <c r="I12" s="7"/>
      <c r="K12" s="46"/>
      <c r="L12" s="26"/>
      <c r="M12" s="26"/>
      <c r="N12" s="26"/>
      <c r="O12" s="26"/>
      <c r="P12" s="7"/>
      <c r="Q12" s="7"/>
      <c r="R12" s="7"/>
      <c r="T12" s="46"/>
      <c r="U12" s="26"/>
      <c r="V12" s="26"/>
      <c r="W12" s="26"/>
      <c r="X12" s="26"/>
      <c r="Y12" s="7"/>
      <c r="Z12" s="7"/>
      <c r="AA12" s="7"/>
    </row>
    <row r="13" spans="1:27" x14ac:dyDescent="0.25">
      <c r="B13" s="46"/>
      <c r="C13" s="26"/>
      <c r="D13" s="26"/>
      <c r="E13" s="26"/>
      <c r="F13" s="26"/>
      <c r="G13" s="7"/>
      <c r="H13" s="7"/>
      <c r="I13" s="7"/>
      <c r="K13" s="46"/>
      <c r="L13" s="26"/>
      <c r="M13" s="26"/>
      <c r="N13" s="26"/>
      <c r="O13" s="26"/>
      <c r="P13" s="7"/>
      <c r="Q13" s="7"/>
      <c r="R13" s="7"/>
      <c r="T13" s="46"/>
      <c r="U13" s="26"/>
      <c r="V13" s="26"/>
      <c r="W13" s="26"/>
      <c r="X13" s="26"/>
      <c r="Y13" s="7"/>
      <c r="Z13" s="7"/>
      <c r="AA13" s="7"/>
    </row>
    <row r="14" spans="1:27" x14ac:dyDescent="0.25">
      <c r="B14" s="46"/>
      <c r="C14" s="26"/>
      <c r="D14" s="26"/>
      <c r="E14" s="26"/>
      <c r="F14" s="26"/>
      <c r="G14" s="7"/>
      <c r="H14" s="7"/>
      <c r="I14" s="7"/>
      <c r="K14" s="46"/>
      <c r="L14" s="26"/>
      <c r="M14" s="26"/>
      <c r="N14" s="26"/>
      <c r="O14" s="26"/>
      <c r="P14" s="7"/>
      <c r="Q14" s="7"/>
      <c r="R14" s="7"/>
      <c r="T14" s="46"/>
      <c r="U14" s="26"/>
      <c r="V14" s="26"/>
      <c r="W14" s="26"/>
      <c r="X14" s="26"/>
      <c r="Y14" s="7"/>
      <c r="Z14" s="7"/>
      <c r="AA14" s="7"/>
    </row>
    <row r="15" spans="1:27" x14ac:dyDescent="0.25">
      <c r="B15" s="46"/>
      <c r="C15" s="26"/>
      <c r="D15" s="26"/>
      <c r="E15" s="26"/>
      <c r="F15" s="26"/>
      <c r="G15" s="7"/>
      <c r="H15" s="7"/>
      <c r="I15" s="7"/>
      <c r="K15" s="46"/>
      <c r="L15" s="26"/>
      <c r="M15" s="26"/>
      <c r="N15" s="26"/>
      <c r="O15" s="26"/>
      <c r="P15" s="7"/>
      <c r="Q15" s="7"/>
      <c r="R15" s="7"/>
      <c r="T15" s="46"/>
      <c r="U15" s="26"/>
      <c r="V15" s="26"/>
      <c r="W15" s="26"/>
      <c r="X15" s="26"/>
      <c r="Y15" s="7"/>
      <c r="Z15" s="7"/>
      <c r="AA15" s="7"/>
    </row>
    <row r="16" spans="1:27" x14ac:dyDescent="0.25">
      <c r="B16" s="46"/>
      <c r="C16" s="26"/>
      <c r="D16" s="26"/>
      <c r="E16" s="26"/>
      <c r="F16" s="26"/>
      <c r="G16" s="7"/>
      <c r="H16" s="7"/>
      <c r="I16" s="7"/>
      <c r="K16" s="46"/>
      <c r="L16" s="26"/>
      <c r="M16" s="26"/>
      <c r="N16" s="26"/>
      <c r="O16" s="26"/>
      <c r="P16" s="7"/>
      <c r="Q16" s="7"/>
      <c r="R16" s="7"/>
      <c r="T16" s="46"/>
      <c r="U16" s="26"/>
      <c r="V16" s="26"/>
      <c r="W16" s="26"/>
      <c r="X16" s="26"/>
      <c r="Y16" s="7"/>
      <c r="Z16" s="7"/>
      <c r="AA16" s="7"/>
    </row>
    <row r="17" spans="2:27" x14ac:dyDescent="0.25">
      <c r="B17" s="46"/>
      <c r="C17" s="26"/>
      <c r="D17" s="26"/>
      <c r="E17" s="26"/>
      <c r="F17" s="26"/>
      <c r="G17" s="7"/>
      <c r="H17" s="7"/>
      <c r="I17" s="7"/>
      <c r="K17" s="46"/>
      <c r="L17" s="26"/>
      <c r="M17" s="26"/>
      <c r="N17" s="26"/>
      <c r="O17" s="26"/>
      <c r="P17" s="7"/>
      <c r="Q17" s="7"/>
      <c r="R17" s="7"/>
      <c r="T17" s="46"/>
      <c r="U17" s="26"/>
      <c r="V17" s="26"/>
      <c r="W17" s="26"/>
      <c r="X17" s="26"/>
      <c r="Y17" s="7"/>
      <c r="Z17" s="7"/>
      <c r="AA17" s="7"/>
    </row>
    <row r="18" spans="2:27" x14ac:dyDescent="0.25">
      <c r="B18" s="46"/>
      <c r="C18" s="26"/>
      <c r="D18" s="26"/>
      <c r="E18" s="26"/>
      <c r="F18" s="26"/>
      <c r="G18" s="7"/>
      <c r="H18" s="7"/>
      <c r="I18" s="7"/>
      <c r="K18" s="46"/>
      <c r="L18" s="26"/>
      <c r="M18" s="26"/>
      <c r="N18" s="26"/>
      <c r="O18" s="26"/>
      <c r="P18" s="7"/>
      <c r="Q18" s="7"/>
      <c r="R18" s="7"/>
      <c r="T18" s="46"/>
      <c r="U18" s="26"/>
      <c r="V18" s="26"/>
      <c r="W18" s="26"/>
      <c r="X18" s="26"/>
      <c r="Y18" s="7"/>
      <c r="Z18" s="7"/>
      <c r="AA18" s="7"/>
    </row>
    <row r="21" spans="2:27" x14ac:dyDescent="0.25">
      <c r="B21" s="134" t="s">
        <v>500</v>
      </c>
    </row>
    <row r="22" spans="2:27" x14ac:dyDescent="0.25">
      <c r="B22" t="s">
        <v>501</v>
      </c>
    </row>
    <row r="23" spans="2:27" ht="63" customHeight="1" x14ac:dyDescent="0.25">
      <c r="B23" s="346" t="s">
        <v>499</v>
      </c>
      <c r="C23" s="347"/>
      <c r="D23" s="347"/>
      <c r="E23" s="347"/>
      <c r="F23" s="347"/>
      <c r="G23" s="347"/>
      <c r="H23" s="347"/>
      <c r="I23" s="347"/>
    </row>
    <row r="26" spans="2:27" x14ac:dyDescent="0.25">
      <c r="B26" s="193"/>
    </row>
  </sheetData>
  <mergeCells count="14">
    <mergeCell ref="B2:Y2"/>
    <mergeCell ref="Y4:Y5"/>
    <mergeCell ref="B4:B5"/>
    <mergeCell ref="G4:G5"/>
    <mergeCell ref="K4:K5"/>
    <mergeCell ref="P4:P5"/>
    <mergeCell ref="T4:T5"/>
    <mergeCell ref="H4:H5"/>
    <mergeCell ref="Q4:Q5"/>
    <mergeCell ref="Z4:Z5"/>
    <mergeCell ref="I4:I5"/>
    <mergeCell ref="R4:R5"/>
    <mergeCell ref="AA4:AA5"/>
    <mergeCell ref="B23:I23"/>
  </mergeCells>
  <pageMargins left="0.17" right="0.7" top="0.78740157499999996" bottom="0.78740157499999996" header="0.3" footer="0.3"/>
  <pageSetup paperSize="9" scale="3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626B-521A-49C9-9C5B-754BC5CF4BD4}">
  <sheetPr>
    <pageSetUpPr fitToPage="1"/>
  </sheetPr>
  <dimension ref="A1:AD9"/>
  <sheetViews>
    <sheetView workbookViewId="0">
      <selection activeCell="M17" sqref="M17"/>
    </sheetView>
  </sheetViews>
  <sheetFormatPr defaultRowHeight="15" x14ac:dyDescent="0.25"/>
  <cols>
    <col min="2" max="3" width="22" customWidth="1"/>
    <col min="4" max="4" width="17.42578125" customWidth="1"/>
    <col min="8" max="8" width="13.42578125" customWidth="1"/>
    <col min="9" max="9" width="15.5703125" customWidth="1"/>
    <col min="10" max="10" width="16.140625" customWidth="1"/>
    <col min="11" max="11" width="3.140625" customWidth="1"/>
    <col min="14" max="14" width="16.7109375" customWidth="1"/>
    <col min="18" max="18" width="12.28515625" customWidth="1"/>
    <col min="19" max="19" width="15.7109375" customWidth="1"/>
    <col min="20" max="20" width="12.28515625" customWidth="1"/>
    <col min="21" max="21" width="3" customWidth="1"/>
    <col min="24" max="24" width="13.7109375" customWidth="1"/>
    <col min="28" max="28" width="12.28515625" customWidth="1"/>
    <col min="29" max="29" width="15" customWidth="1"/>
    <col min="30" max="30" width="12.28515625" customWidth="1"/>
  </cols>
  <sheetData>
    <row r="1" spans="1:30" x14ac:dyDescent="0.25">
      <c r="A1" s="313" t="s">
        <v>522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</row>
    <row r="3" spans="1:30" s="50" customFormat="1" ht="90" x14ac:dyDescent="0.25">
      <c r="A3" s="47"/>
      <c r="B3" s="348" t="s">
        <v>498</v>
      </c>
      <c r="C3" s="349" t="s">
        <v>519</v>
      </c>
      <c r="D3" s="48" t="s">
        <v>140</v>
      </c>
      <c r="E3" s="168" t="s">
        <v>135</v>
      </c>
      <c r="F3" s="168" t="s">
        <v>136</v>
      </c>
      <c r="G3" s="168" t="s">
        <v>137</v>
      </c>
      <c r="H3" s="345" t="s">
        <v>138</v>
      </c>
      <c r="I3" s="345" t="s">
        <v>497</v>
      </c>
      <c r="J3" s="345" t="s">
        <v>358</v>
      </c>
      <c r="K3" s="47"/>
      <c r="L3" s="348" t="s">
        <v>141</v>
      </c>
      <c r="M3" s="349" t="s">
        <v>519</v>
      </c>
      <c r="N3" s="48" t="s">
        <v>140</v>
      </c>
      <c r="O3" s="168" t="s">
        <v>135</v>
      </c>
      <c r="P3" s="168" t="s">
        <v>136</v>
      </c>
      <c r="Q3" s="168" t="s">
        <v>137</v>
      </c>
      <c r="R3" s="345" t="s">
        <v>138</v>
      </c>
      <c r="S3" s="345" t="s">
        <v>497</v>
      </c>
      <c r="T3" s="345" t="s">
        <v>358</v>
      </c>
      <c r="U3" s="47"/>
      <c r="V3" s="348" t="s">
        <v>134</v>
      </c>
      <c r="W3" s="349" t="s">
        <v>519</v>
      </c>
      <c r="X3" s="48" t="s">
        <v>140</v>
      </c>
      <c r="Y3" s="168" t="s">
        <v>135</v>
      </c>
      <c r="Z3" s="168" t="s">
        <v>136</v>
      </c>
      <c r="AA3" s="168" t="s">
        <v>137</v>
      </c>
      <c r="AB3" s="345" t="s">
        <v>138</v>
      </c>
      <c r="AC3" s="345" t="s">
        <v>497</v>
      </c>
      <c r="AD3" s="345" t="s">
        <v>358</v>
      </c>
    </row>
    <row r="4" spans="1:30" s="50" customFormat="1" x14ac:dyDescent="0.25">
      <c r="A4" s="51"/>
      <c r="B4" s="348"/>
      <c r="C4" s="350"/>
      <c r="D4" s="52" t="s">
        <v>139</v>
      </c>
      <c r="E4" s="52" t="s">
        <v>139</v>
      </c>
      <c r="F4" s="52" t="s">
        <v>139</v>
      </c>
      <c r="G4" s="52" t="s">
        <v>139</v>
      </c>
      <c r="H4" s="345"/>
      <c r="I4" s="345"/>
      <c r="J4" s="345"/>
      <c r="K4" s="51"/>
      <c r="L4" s="348"/>
      <c r="M4" s="350"/>
      <c r="N4" s="52" t="s">
        <v>139</v>
      </c>
      <c r="O4" s="52" t="s">
        <v>139</v>
      </c>
      <c r="P4" s="52" t="s">
        <v>139</v>
      </c>
      <c r="Q4" s="52" t="s">
        <v>139</v>
      </c>
      <c r="R4" s="345"/>
      <c r="S4" s="345"/>
      <c r="T4" s="345"/>
      <c r="U4" s="51"/>
      <c r="V4" s="348"/>
      <c r="W4" s="350"/>
      <c r="X4" s="52" t="s">
        <v>139</v>
      </c>
      <c r="Y4" s="52" t="s">
        <v>139</v>
      </c>
      <c r="Z4" s="52" t="s">
        <v>139</v>
      </c>
      <c r="AA4" s="52" t="s">
        <v>139</v>
      </c>
      <c r="AB4" s="345"/>
      <c r="AC4" s="345"/>
      <c r="AD4" s="345"/>
    </row>
    <row r="5" spans="1:30" x14ac:dyDescent="0.25">
      <c r="A5" s="188"/>
      <c r="B5" s="116" t="s">
        <v>638</v>
      </c>
      <c r="C5" s="189" t="s">
        <v>620</v>
      </c>
      <c r="D5" s="189"/>
      <c r="E5" s="189"/>
      <c r="F5" s="189"/>
      <c r="G5" s="189"/>
      <c r="H5" s="190"/>
      <c r="I5" s="190"/>
      <c r="J5" s="261" t="s">
        <v>663</v>
      </c>
      <c r="K5" s="188"/>
      <c r="L5" s="189"/>
      <c r="M5" s="189"/>
      <c r="N5" s="189"/>
      <c r="O5" s="189"/>
      <c r="P5" s="189"/>
      <c r="Q5" s="189"/>
      <c r="R5" s="190"/>
      <c r="S5" s="190"/>
      <c r="T5" s="190"/>
      <c r="U5" s="188"/>
      <c r="V5" s="189"/>
      <c r="W5" s="189"/>
      <c r="X5" s="189"/>
      <c r="Y5" s="189"/>
      <c r="Z5" s="189"/>
      <c r="AA5" s="189"/>
      <c r="AB5" s="190"/>
      <c r="AC5" s="190"/>
      <c r="AD5" s="190"/>
    </row>
    <row r="6" spans="1:30" x14ac:dyDescent="0.25">
      <c r="A6" s="188"/>
      <c r="B6" s="189" t="s">
        <v>620</v>
      </c>
      <c r="C6" s="189" t="s">
        <v>620</v>
      </c>
      <c r="D6" s="189"/>
      <c r="E6" s="189"/>
      <c r="F6" s="189"/>
      <c r="G6" s="189"/>
      <c r="H6" s="190"/>
      <c r="I6" s="190"/>
      <c r="J6" s="190"/>
      <c r="K6" s="188"/>
      <c r="L6" s="189"/>
      <c r="M6" s="189"/>
      <c r="N6" s="189"/>
      <c r="O6" s="189"/>
      <c r="P6" s="189"/>
      <c r="Q6" s="189"/>
      <c r="R6" s="190"/>
      <c r="S6" s="190"/>
      <c r="T6" s="190"/>
      <c r="U6" s="188"/>
      <c r="V6" s="189"/>
      <c r="W6" s="189"/>
      <c r="X6" s="189"/>
      <c r="Y6" s="189"/>
      <c r="Z6" s="189"/>
      <c r="AA6" s="189"/>
      <c r="AB6" s="190"/>
      <c r="AC6" s="190"/>
      <c r="AD6" s="190"/>
    </row>
    <row r="7" spans="1:30" x14ac:dyDescent="0.25">
      <c r="A7" s="188"/>
      <c r="B7" s="189" t="s">
        <v>620</v>
      </c>
      <c r="C7" s="189" t="s">
        <v>620</v>
      </c>
      <c r="D7" s="189"/>
      <c r="E7" s="189"/>
      <c r="F7" s="189"/>
      <c r="G7" s="189"/>
      <c r="H7" s="190"/>
      <c r="I7" s="190"/>
      <c r="J7" s="190"/>
      <c r="K7" s="188"/>
      <c r="L7" s="189"/>
      <c r="M7" s="189"/>
      <c r="N7" s="189"/>
      <c r="O7" s="189"/>
      <c r="P7" s="189"/>
      <c r="Q7" s="189"/>
      <c r="R7" s="190"/>
      <c r="S7" s="190"/>
      <c r="T7" s="190"/>
      <c r="U7" s="188"/>
      <c r="V7" s="189"/>
      <c r="W7" s="189"/>
      <c r="X7" s="189"/>
      <c r="Y7" s="189"/>
      <c r="Z7" s="189"/>
      <c r="AA7" s="189"/>
      <c r="AB7" s="190"/>
      <c r="AC7" s="190"/>
      <c r="AD7" s="190"/>
    </row>
    <row r="8" spans="1:30" x14ac:dyDescent="0.25">
      <c r="A8" s="188"/>
      <c r="B8" s="189" t="s">
        <v>620</v>
      </c>
      <c r="C8" s="189" t="s">
        <v>620</v>
      </c>
      <c r="D8" s="189"/>
      <c r="E8" s="189"/>
      <c r="F8" s="189"/>
      <c r="G8" s="189"/>
      <c r="H8" s="190"/>
      <c r="I8" s="190"/>
      <c r="J8" s="190"/>
      <c r="K8" s="188"/>
      <c r="L8" s="189"/>
      <c r="M8" s="189"/>
      <c r="N8" s="189"/>
      <c r="O8" s="189"/>
      <c r="P8" s="189"/>
      <c r="Q8" s="189"/>
      <c r="R8" s="190"/>
      <c r="S8" s="190"/>
      <c r="T8" s="190"/>
      <c r="U8" s="188"/>
      <c r="V8" s="189"/>
      <c r="W8" s="189"/>
      <c r="X8" s="189"/>
      <c r="Y8" s="189"/>
      <c r="Z8" s="189"/>
      <c r="AA8" s="189"/>
      <c r="AB8" s="190"/>
      <c r="AC8" s="190"/>
      <c r="AD8" s="190"/>
    </row>
    <row r="9" spans="1:30" x14ac:dyDescent="0.25">
      <c r="A9" s="188"/>
      <c r="B9" s="189"/>
      <c r="C9" s="189"/>
      <c r="D9" s="189"/>
      <c r="E9" s="189"/>
      <c r="F9" s="189"/>
      <c r="G9" s="189"/>
      <c r="H9" s="190"/>
      <c r="I9" s="190"/>
      <c r="J9" s="190"/>
      <c r="K9" s="188"/>
      <c r="L9" s="189"/>
      <c r="M9" s="189"/>
      <c r="N9" s="189"/>
      <c r="O9" s="189"/>
      <c r="P9" s="189"/>
      <c r="Q9" s="189"/>
      <c r="R9" s="190"/>
      <c r="S9" s="190"/>
      <c r="T9" s="190"/>
      <c r="U9" s="188"/>
      <c r="V9" s="189"/>
      <c r="W9" s="189"/>
      <c r="X9" s="189"/>
      <c r="Y9" s="189"/>
      <c r="Z9" s="189"/>
      <c r="AA9" s="189"/>
      <c r="AB9" s="190"/>
      <c r="AC9" s="190"/>
      <c r="AD9" s="190"/>
    </row>
  </sheetData>
  <mergeCells count="16">
    <mergeCell ref="AC3:AC4"/>
    <mergeCell ref="AD3:AD4"/>
    <mergeCell ref="W3:W4"/>
    <mergeCell ref="B3:B4"/>
    <mergeCell ref="H3:H4"/>
    <mergeCell ref="I3:I4"/>
    <mergeCell ref="J3:J4"/>
    <mergeCell ref="L3:L4"/>
    <mergeCell ref="R3:R4"/>
    <mergeCell ref="M3:M4"/>
    <mergeCell ref="C3:C4"/>
    <mergeCell ref="A1:X1"/>
    <mergeCell ref="S3:S4"/>
    <mergeCell ref="T3:T4"/>
    <mergeCell ref="V3:V4"/>
    <mergeCell ref="AB3:AB4"/>
  </mergeCells>
  <pageMargins left="0.7" right="0.7" top="0.78740157499999996" bottom="0.78740157499999996" header="0.3" footer="0.3"/>
  <pageSetup paperSize="9" scale="3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349E-F949-48CC-8486-EC40E8FC8F1A}">
  <sheetPr>
    <tabColor rgb="FFFFC000"/>
    <pageSetUpPr fitToPage="1"/>
  </sheetPr>
  <dimension ref="A2:J66"/>
  <sheetViews>
    <sheetView zoomScale="60" zoomScaleNormal="60" workbookViewId="0">
      <pane ySplit="4" topLeftCell="A5" activePane="bottomLeft" state="frozen"/>
      <selection pane="bottomLeft" activeCell="D19" sqref="D19"/>
    </sheetView>
  </sheetViews>
  <sheetFormatPr defaultColWidth="9.140625" defaultRowHeight="15" x14ac:dyDescent="0.25"/>
  <cols>
    <col min="1" max="1" width="20.7109375" style="58" customWidth="1"/>
    <col min="2" max="2" width="7.42578125" style="58" customWidth="1"/>
    <col min="3" max="3" width="95.28515625" style="177" customWidth="1"/>
    <col min="4" max="4" width="28" style="55" customWidth="1"/>
    <col min="5" max="5" width="12.7109375" style="56" customWidth="1"/>
    <col min="6" max="10" width="12.7109375" style="55" customWidth="1"/>
    <col min="11" max="16384" width="9.140625" style="55"/>
  </cols>
  <sheetData>
    <row r="2" spans="1:10" ht="18.75" x14ac:dyDescent="0.3">
      <c r="A2" s="352" t="s">
        <v>561</v>
      </c>
      <c r="B2" s="352"/>
      <c r="C2" s="352"/>
      <c r="D2" s="352"/>
      <c r="E2" s="352"/>
      <c r="F2" s="352"/>
    </row>
    <row r="3" spans="1:10" ht="18.75" x14ac:dyDescent="0.3">
      <c r="A3" s="351" t="s">
        <v>560</v>
      </c>
      <c r="B3" s="351"/>
      <c r="C3" s="351"/>
      <c r="D3" s="351"/>
    </row>
    <row r="4" spans="1:10" ht="30" x14ac:dyDescent="0.25">
      <c r="A4" s="59" t="s">
        <v>142</v>
      </c>
      <c r="B4" s="59" t="s">
        <v>143</v>
      </c>
      <c r="C4" s="174" t="s">
        <v>144</v>
      </c>
      <c r="D4" s="178" t="s">
        <v>621</v>
      </c>
      <c r="E4" s="179"/>
      <c r="F4" s="179"/>
      <c r="G4" s="53"/>
      <c r="H4" s="53"/>
      <c r="I4" s="53"/>
      <c r="J4" s="53"/>
    </row>
    <row r="5" spans="1:10" s="57" customFormat="1" ht="18.75" x14ac:dyDescent="0.3">
      <c r="A5" s="60" t="s">
        <v>145</v>
      </c>
      <c r="B5" s="61">
        <v>2025</v>
      </c>
      <c r="C5" s="175" t="s">
        <v>146</v>
      </c>
      <c r="D5" s="262">
        <v>0</v>
      </c>
      <c r="E5" s="180"/>
      <c r="F5" s="181"/>
    </row>
    <row r="6" spans="1:10" s="57" customFormat="1" ht="18.75" x14ac:dyDescent="0.3">
      <c r="A6" s="60" t="s">
        <v>147</v>
      </c>
      <c r="B6" s="61">
        <v>2025</v>
      </c>
      <c r="C6" s="175" t="s">
        <v>148</v>
      </c>
      <c r="D6" s="262">
        <v>0</v>
      </c>
      <c r="E6" s="180"/>
      <c r="F6" s="181"/>
    </row>
    <row r="7" spans="1:10" s="57" customFormat="1" ht="18.75" x14ac:dyDescent="0.3">
      <c r="A7" s="60" t="s">
        <v>149</v>
      </c>
      <c r="B7" s="61">
        <v>2025</v>
      </c>
      <c r="C7" s="175" t="s">
        <v>150</v>
      </c>
      <c r="D7" s="262">
        <v>0</v>
      </c>
      <c r="E7" s="180"/>
      <c r="F7" s="181"/>
    </row>
    <row r="8" spans="1:10" ht="18.75" x14ac:dyDescent="0.3">
      <c r="A8" s="60" t="s">
        <v>151</v>
      </c>
      <c r="B8" s="61">
        <v>2025</v>
      </c>
      <c r="C8" s="175" t="s">
        <v>152</v>
      </c>
      <c r="D8" s="262">
        <v>0</v>
      </c>
      <c r="E8" s="182"/>
      <c r="F8" s="181"/>
    </row>
    <row r="9" spans="1:10" s="57" customFormat="1" ht="18.75" x14ac:dyDescent="0.3">
      <c r="A9" s="60" t="s">
        <v>504</v>
      </c>
      <c r="B9" s="61">
        <v>2025</v>
      </c>
      <c r="C9" s="175" t="s">
        <v>505</v>
      </c>
      <c r="D9" s="262">
        <v>23958</v>
      </c>
      <c r="E9" s="180"/>
      <c r="F9" s="181"/>
    </row>
    <row r="10" spans="1:10" ht="18.75" x14ac:dyDescent="0.3">
      <c r="A10" s="60" t="s">
        <v>506</v>
      </c>
      <c r="B10" s="61">
        <v>2025</v>
      </c>
      <c r="C10" s="175" t="s">
        <v>507</v>
      </c>
      <c r="D10" s="262">
        <v>66197.22</v>
      </c>
      <c r="E10" s="182"/>
      <c r="F10" s="181"/>
    </row>
    <row r="11" spans="1:10" ht="18.75" x14ac:dyDescent="0.3">
      <c r="A11" s="62">
        <v>50111</v>
      </c>
      <c r="B11" s="61">
        <v>2025</v>
      </c>
      <c r="C11" s="176" t="s">
        <v>508</v>
      </c>
      <c r="D11" s="309">
        <v>382081</v>
      </c>
      <c r="E11" s="182"/>
      <c r="F11" s="183"/>
    </row>
    <row r="12" spans="1:10" ht="18.75" x14ac:dyDescent="0.3">
      <c r="A12" s="60">
        <v>50131</v>
      </c>
      <c r="B12" s="61">
        <v>2025</v>
      </c>
      <c r="C12" s="175" t="s">
        <v>509</v>
      </c>
      <c r="D12" s="262">
        <v>0</v>
      </c>
      <c r="E12" s="182"/>
      <c r="F12" s="181"/>
    </row>
    <row r="13" spans="1:10" ht="18.75" x14ac:dyDescent="0.3">
      <c r="A13" s="60">
        <v>50141</v>
      </c>
      <c r="B13" s="61">
        <v>2025</v>
      </c>
      <c r="C13" s="175" t="s">
        <v>510</v>
      </c>
      <c r="D13" s="262">
        <v>0</v>
      </c>
      <c r="E13" s="182"/>
      <c r="F13" s="181"/>
    </row>
    <row r="14" spans="1:10" ht="18.75" x14ac:dyDescent="0.3">
      <c r="A14" s="60">
        <v>50221</v>
      </c>
      <c r="B14" s="61">
        <v>2025</v>
      </c>
      <c r="C14" s="175" t="s">
        <v>511</v>
      </c>
      <c r="D14" s="262">
        <v>58216</v>
      </c>
      <c r="E14" s="182"/>
      <c r="F14" s="181"/>
    </row>
    <row r="15" spans="1:10" ht="18.75" x14ac:dyDescent="0.3">
      <c r="A15" s="60">
        <v>50290</v>
      </c>
      <c r="B15" s="61">
        <v>2025</v>
      </c>
      <c r="C15" s="175" t="s">
        <v>153</v>
      </c>
      <c r="D15" s="262">
        <v>2513</v>
      </c>
      <c r="E15" s="182"/>
      <c r="F15" s="181"/>
    </row>
    <row r="16" spans="1:10" ht="18.75" x14ac:dyDescent="0.3">
      <c r="A16" s="60">
        <v>50291</v>
      </c>
      <c r="B16" s="61">
        <v>2025</v>
      </c>
      <c r="C16" s="175" t="s">
        <v>154</v>
      </c>
      <c r="D16" s="262">
        <v>66000</v>
      </c>
      <c r="E16" s="182"/>
      <c r="F16" s="181"/>
    </row>
    <row r="17" spans="1:6" ht="18.75" x14ac:dyDescent="0.3">
      <c r="A17" s="60">
        <v>513701</v>
      </c>
      <c r="B17" s="61">
        <v>2025</v>
      </c>
      <c r="C17" s="175" t="s">
        <v>155</v>
      </c>
      <c r="D17" s="262">
        <v>1038659.84</v>
      </c>
      <c r="E17" s="182"/>
      <c r="F17" s="181"/>
    </row>
    <row r="18" spans="1:6" s="54" customFormat="1" ht="18.75" x14ac:dyDescent="0.3">
      <c r="A18" s="60">
        <v>513702</v>
      </c>
      <c r="B18" s="61">
        <v>2025</v>
      </c>
      <c r="C18" s="175" t="s">
        <v>156</v>
      </c>
      <c r="D18" s="262">
        <v>11990</v>
      </c>
      <c r="E18" s="179"/>
      <c r="F18" s="181"/>
    </row>
    <row r="19" spans="1:6" ht="18.75" x14ac:dyDescent="0.3">
      <c r="A19" s="60">
        <v>513703</v>
      </c>
      <c r="B19" s="61">
        <v>2025</v>
      </c>
      <c r="C19" s="175" t="s">
        <v>157</v>
      </c>
      <c r="D19" s="262">
        <v>37373.919999999998</v>
      </c>
      <c r="E19" s="182"/>
      <c r="F19" s="181"/>
    </row>
    <row r="20" spans="1:6" ht="18.75" x14ac:dyDescent="0.3">
      <c r="A20" s="60">
        <v>513704</v>
      </c>
      <c r="B20" s="61">
        <v>2025</v>
      </c>
      <c r="C20" s="175" t="s">
        <v>158</v>
      </c>
      <c r="D20" s="262">
        <v>22600.7</v>
      </c>
      <c r="E20" s="182"/>
      <c r="F20" s="181"/>
    </row>
    <row r="21" spans="1:6" ht="18.75" x14ac:dyDescent="0.3">
      <c r="A21" s="60">
        <v>513901</v>
      </c>
      <c r="B21" s="61">
        <v>2025</v>
      </c>
      <c r="C21" s="175" t="s">
        <v>159</v>
      </c>
      <c r="D21" s="262">
        <v>92321.3</v>
      </c>
      <c r="E21" s="182"/>
      <c r="F21" s="181"/>
    </row>
    <row r="22" spans="1:6" ht="18.75" x14ac:dyDescent="0.3">
      <c r="A22" s="60">
        <v>51395</v>
      </c>
      <c r="B22" s="61">
        <v>2025</v>
      </c>
      <c r="C22" s="175" t="s">
        <v>160</v>
      </c>
      <c r="D22" s="262">
        <v>0</v>
      </c>
      <c r="E22" s="182"/>
      <c r="F22" s="181"/>
    </row>
    <row r="23" spans="1:6" ht="18.75" x14ac:dyDescent="0.3">
      <c r="A23" s="60">
        <v>516201</v>
      </c>
      <c r="B23" s="61">
        <v>2025</v>
      </c>
      <c r="C23" s="175" t="s">
        <v>161</v>
      </c>
      <c r="D23" s="262">
        <v>8657.11</v>
      </c>
      <c r="E23" s="182"/>
      <c r="F23" s="181"/>
    </row>
    <row r="24" spans="1:6" ht="18.75" x14ac:dyDescent="0.3">
      <c r="A24" s="60">
        <v>516202</v>
      </c>
      <c r="B24" s="61">
        <v>2025</v>
      </c>
      <c r="C24" s="175" t="s">
        <v>162</v>
      </c>
      <c r="D24" s="262">
        <v>9172.7000000000007</v>
      </c>
      <c r="E24" s="182"/>
      <c r="F24" s="181"/>
    </row>
    <row r="25" spans="1:6" ht="18.75" x14ac:dyDescent="0.3">
      <c r="A25" s="60">
        <v>51630</v>
      </c>
      <c r="B25" s="61">
        <v>2025</v>
      </c>
      <c r="C25" s="175" t="s">
        <v>163</v>
      </c>
      <c r="D25" s="262">
        <v>0</v>
      </c>
      <c r="E25" s="182"/>
      <c r="F25" s="181"/>
    </row>
    <row r="26" spans="1:6" ht="18.75" x14ac:dyDescent="0.3">
      <c r="A26" s="60">
        <v>51631</v>
      </c>
      <c r="B26" s="61">
        <v>2025</v>
      </c>
      <c r="C26" s="175" t="s">
        <v>164</v>
      </c>
      <c r="D26" s="262">
        <v>6813</v>
      </c>
      <c r="E26" s="182"/>
      <c r="F26" s="181"/>
    </row>
    <row r="27" spans="1:6" ht="18.75" x14ac:dyDescent="0.3">
      <c r="A27" s="60">
        <v>51632</v>
      </c>
      <c r="B27" s="61">
        <v>2025</v>
      </c>
      <c r="C27" s="175" t="s">
        <v>165</v>
      </c>
      <c r="D27" s="262">
        <v>5200</v>
      </c>
      <c r="E27" s="182"/>
      <c r="F27" s="181"/>
    </row>
    <row r="28" spans="1:6" ht="18.75" x14ac:dyDescent="0.3">
      <c r="A28" s="60">
        <v>51671</v>
      </c>
      <c r="B28" s="61">
        <v>2025</v>
      </c>
      <c r="C28" s="175" t="s">
        <v>166</v>
      </c>
      <c r="D28" s="262">
        <v>0</v>
      </c>
      <c r="E28" s="182"/>
      <c r="F28" s="181"/>
    </row>
    <row r="29" spans="1:6" ht="18.75" x14ac:dyDescent="0.3">
      <c r="A29" s="60">
        <v>51690</v>
      </c>
      <c r="B29" s="61">
        <v>2025</v>
      </c>
      <c r="C29" s="175" t="s">
        <v>167</v>
      </c>
      <c r="D29" s="262">
        <v>1311760</v>
      </c>
      <c r="E29" s="182"/>
      <c r="F29" s="181"/>
    </row>
    <row r="30" spans="1:6" ht="18.75" x14ac:dyDescent="0.3">
      <c r="A30" s="60">
        <v>51691</v>
      </c>
      <c r="B30" s="61">
        <v>2025</v>
      </c>
      <c r="C30" s="175" t="s">
        <v>168</v>
      </c>
      <c r="D30" s="262">
        <v>0</v>
      </c>
      <c r="E30" s="182"/>
      <c r="F30" s="181"/>
    </row>
    <row r="31" spans="1:6" ht="18.75" x14ac:dyDescent="0.3">
      <c r="A31" s="60">
        <v>51692</v>
      </c>
      <c r="B31" s="61">
        <v>2025</v>
      </c>
      <c r="C31" s="175" t="s">
        <v>169</v>
      </c>
      <c r="D31" s="262">
        <v>0</v>
      </c>
      <c r="E31" s="182"/>
      <c r="F31" s="181"/>
    </row>
    <row r="32" spans="1:6" ht="18.75" x14ac:dyDescent="0.3">
      <c r="A32" s="60">
        <v>51693</v>
      </c>
      <c r="B32" s="61">
        <v>2025</v>
      </c>
      <c r="C32" s="175" t="s">
        <v>170</v>
      </c>
      <c r="D32" s="262">
        <v>1050</v>
      </c>
      <c r="E32" s="182"/>
      <c r="F32" s="181"/>
    </row>
    <row r="33" spans="1:6" ht="18.75" x14ac:dyDescent="0.3">
      <c r="A33" s="60">
        <v>51694</v>
      </c>
      <c r="B33" s="61">
        <v>2025</v>
      </c>
      <c r="C33" s="175" t="s">
        <v>171</v>
      </c>
      <c r="D33" s="262">
        <v>131121.63</v>
      </c>
      <c r="E33" s="182"/>
      <c r="F33" s="181"/>
    </row>
    <row r="34" spans="1:6" ht="18.75" x14ac:dyDescent="0.3">
      <c r="A34" s="60">
        <v>51710</v>
      </c>
      <c r="B34" s="61">
        <v>2025</v>
      </c>
      <c r="C34" s="175" t="s">
        <v>512</v>
      </c>
      <c r="D34" s="262">
        <v>80754.81</v>
      </c>
      <c r="E34" s="182"/>
      <c r="F34" s="181"/>
    </row>
    <row r="35" spans="1:6" ht="18.75" x14ac:dyDescent="0.3">
      <c r="A35" s="60">
        <v>51711</v>
      </c>
      <c r="B35" s="61">
        <v>2025</v>
      </c>
      <c r="C35" s="175" t="s">
        <v>172</v>
      </c>
      <c r="D35" s="262">
        <v>49011.53</v>
      </c>
      <c r="E35" s="182"/>
      <c r="F35" s="181"/>
    </row>
    <row r="36" spans="1:6" ht="18.75" x14ac:dyDescent="0.3">
      <c r="A36" s="60">
        <v>51712</v>
      </c>
      <c r="B36" s="61">
        <v>2025</v>
      </c>
      <c r="C36" s="175" t="s">
        <v>173</v>
      </c>
      <c r="D36" s="262">
        <v>4589.3</v>
      </c>
      <c r="E36" s="182"/>
      <c r="F36" s="181"/>
    </row>
    <row r="37" spans="1:6" ht="18.75" x14ac:dyDescent="0.3">
      <c r="A37" s="60">
        <v>51730</v>
      </c>
      <c r="B37" s="61">
        <v>2025</v>
      </c>
      <c r="C37" s="175" t="s">
        <v>174</v>
      </c>
      <c r="D37" s="262">
        <v>45183</v>
      </c>
      <c r="E37" s="182"/>
      <c r="F37" s="181"/>
    </row>
    <row r="38" spans="1:6" ht="18.75" x14ac:dyDescent="0.3">
      <c r="A38" s="60">
        <v>51731</v>
      </c>
      <c r="B38" s="61">
        <v>2025</v>
      </c>
      <c r="C38" s="175" t="s">
        <v>175</v>
      </c>
      <c r="D38" s="262">
        <v>0</v>
      </c>
      <c r="E38" s="182"/>
      <c r="F38" s="181"/>
    </row>
    <row r="39" spans="1:6" ht="18.75" x14ac:dyDescent="0.3">
      <c r="A39" s="60">
        <v>51920</v>
      </c>
      <c r="B39" s="61">
        <v>2025</v>
      </c>
      <c r="C39" s="175" t="s">
        <v>176</v>
      </c>
      <c r="D39" s="262">
        <v>250990.72</v>
      </c>
      <c r="E39" s="182"/>
      <c r="F39" s="181"/>
    </row>
    <row r="40" spans="1:6" ht="18.75" x14ac:dyDescent="0.3">
      <c r="A40" s="60">
        <v>51921</v>
      </c>
      <c r="B40" s="61">
        <v>2025</v>
      </c>
      <c r="C40" s="175" t="s">
        <v>177</v>
      </c>
      <c r="D40" s="262">
        <v>3046066.1</v>
      </c>
      <c r="E40" s="182"/>
      <c r="F40" s="181"/>
    </row>
    <row r="41" spans="1:6" ht="18.75" x14ac:dyDescent="0.3">
      <c r="A41" s="60">
        <v>51922</v>
      </c>
      <c r="B41" s="61">
        <v>2025</v>
      </c>
      <c r="C41" s="175" t="s">
        <v>178</v>
      </c>
      <c r="D41" s="262">
        <v>1879898.57</v>
      </c>
      <c r="E41" s="182"/>
      <c r="F41" s="181"/>
    </row>
    <row r="42" spans="1:6" ht="18.75" x14ac:dyDescent="0.3">
      <c r="A42" s="60">
        <v>51923</v>
      </c>
      <c r="B42" s="61">
        <v>2025</v>
      </c>
      <c r="C42" s="175" t="s">
        <v>179</v>
      </c>
      <c r="D42" s="262">
        <v>683265.95</v>
      </c>
      <c r="E42" s="182"/>
      <c r="F42" s="181"/>
    </row>
    <row r="43" spans="1:6" ht="18.75" x14ac:dyDescent="0.3">
      <c r="A43" s="60">
        <v>51924</v>
      </c>
      <c r="B43" s="61">
        <v>2025</v>
      </c>
      <c r="C43" s="175" t="s">
        <v>180</v>
      </c>
      <c r="D43" s="262">
        <v>1209874.5</v>
      </c>
      <c r="E43" s="182"/>
      <c r="F43" s="181"/>
    </row>
    <row r="44" spans="1:6" ht="18.75" x14ac:dyDescent="0.3">
      <c r="A44" s="60">
        <v>51925</v>
      </c>
      <c r="B44" s="61">
        <v>2025</v>
      </c>
      <c r="C44" s="175" t="s">
        <v>181</v>
      </c>
      <c r="D44" s="262">
        <v>0</v>
      </c>
      <c r="E44" s="182"/>
      <c r="F44" s="181"/>
    </row>
    <row r="45" spans="1:6" ht="18.75" x14ac:dyDescent="0.3">
      <c r="A45" s="60">
        <v>519260</v>
      </c>
      <c r="B45" s="61">
        <v>2025</v>
      </c>
      <c r="C45" s="175" t="s">
        <v>182</v>
      </c>
      <c r="D45" s="262">
        <v>0</v>
      </c>
      <c r="E45" s="182"/>
      <c r="F45" s="181"/>
    </row>
    <row r="46" spans="1:6" ht="18.75" x14ac:dyDescent="0.3">
      <c r="A46" s="60">
        <v>519261</v>
      </c>
      <c r="B46" s="61">
        <v>2025</v>
      </c>
      <c r="C46" s="175" t="s">
        <v>183</v>
      </c>
      <c r="D46" s="262">
        <v>0</v>
      </c>
      <c r="E46" s="182"/>
      <c r="F46" s="181"/>
    </row>
    <row r="47" spans="1:6" ht="18.75" x14ac:dyDescent="0.3">
      <c r="A47" s="60">
        <v>51927</v>
      </c>
      <c r="B47" s="61">
        <v>2025</v>
      </c>
      <c r="C47" s="175" t="s">
        <v>184</v>
      </c>
      <c r="D47" s="262">
        <v>0</v>
      </c>
      <c r="E47" s="182"/>
      <c r="F47" s="181"/>
    </row>
    <row r="48" spans="1:6" ht="18.75" x14ac:dyDescent="0.3">
      <c r="A48" s="60">
        <v>519280</v>
      </c>
      <c r="B48" s="61">
        <v>2025</v>
      </c>
      <c r="C48" s="175" t="s">
        <v>185</v>
      </c>
      <c r="D48" s="262">
        <v>361174.72</v>
      </c>
      <c r="E48" s="182"/>
      <c r="F48" s="181"/>
    </row>
    <row r="49" spans="1:6" ht="18.75" x14ac:dyDescent="0.3">
      <c r="A49" s="60">
        <v>519281</v>
      </c>
      <c r="B49" s="61">
        <v>2025</v>
      </c>
      <c r="C49" s="175" t="s">
        <v>186</v>
      </c>
      <c r="D49" s="262">
        <v>0</v>
      </c>
      <c r="E49" s="182"/>
      <c r="F49" s="181"/>
    </row>
    <row r="50" spans="1:6" ht="18.75" x14ac:dyDescent="0.3">
      <c r="A50" s="60">
        <v>519282</v>
      </c>
      <c r="B50" s="61">
        <v>2025</v>
      </c>
      <c r="C50" s="175" t="s">
        <v>187</v>
      </c>
      <c r="D50" s="262">
        <v>13975.5</v>
      </c>
      <c r="E50" s="182"/>
      <c r="F50" s="181"/>
    </row>
    <row r="51" spans="1:6" ht="18.75" x14ac:dyDescent="0.3">
      <c r="A51" s="60">
        <v>519283</v>
      </c>
      <c r="B51" s="61">
        <v>2025</v>
      </c>
      <c r="C51" s="175" t="s">
        <v>188</v>
      </c>
      <c r="D51" s="262">
        <v>3811.5</v>
      </c>
      <c r="E51" s="182"/>
      <c r="F51" s="181"/>
    </row>
    <row r="52" spans="1:6" ht="18.75" x14ac:dyDescent="0.3">
      <c r="A52" s="60">
        <v>519284</v>
      </c>
      <c r="B52" s="61">
        <v>2025</v>
      </c>
      <c r="C52" s="175" t="s">
        <v>513</v>
      </c>
      <c r="D52" s="262">
        <v>6760028</v>
      </c>
      <c r="E52" s="182"/>
      <c r="F52" s="181"/>
    </row>
    <row r="53" spans="1:6" s="57" customFormat="1" ht="18.75" x14ac:dyDescent="0.3">
      <c r="A53" s="60">
        <v>519285</v>
      </c>
      <c r="B53" s="61">
        <v>2025</v>
      </c>
      <c r="C53" s="175" t="s">
        <v>514</v>
      </c>
      <c r="D53" s="262">
        <v>1264147.5</v>
      </c>
      <c r="E53" s="180"/>
      <c r="F53" s="181"/>
    </row>
    <row r="54" spans="1:6" s="57" customFormat="1" ht="18.75" x14ac:dyDescent="0.3">
      <c r="A54" s="60">
        <v>519290</v>
      </c>
      <c r="B54" s="61">
        <v>2025</v>
      </c>
      <c r="C54" s="175" t="s">
        <v>189</v>
      </c>
      <c r="D54" s="262">
        <v>1747364.53</v>
      </c>
      <c r="E54" s="180"/>
      <c r="F54" s="181"/>
    </row>
    <row r="55" spans="1:6" s="57" customFormat="1" ht="18.75" x14ac:dyDescent="0.3">
      <c r="A55" s="60">
        <v>519291</v>
      </c>
      <c r="B55" s="61">
        <v>2025</v>
      </c>
      <c r="C55" s="175" t="s">
        <v>190</v>
      </c>
      <c r="D55" s="262">
        <v>0</v>
      </c>
      <c r="E55" s="180"/>
      <c r="F55" s="181"/>
    </row>
    <row r="56" spans="1:6" s="57" customFormat="1" ht="18.75" x14ac:dyDescent="0.3">
      <c r="A56" s="60">
        <v>519292</v>
      </c>
      <c r="B56" s="61">
        <v>2025</v>
      </c>
      <c r="C56" s="175" t="s">
        <v>191</v>
      </c>
      <c r="D56" s="262">
        <v>72440</v>
      </c>
      <c r="E56" s="180"/>
      <c r="F56" s="181"/>
    </row>
    <row r="57" spans="1:6" s="57" customFormat="1" ht="18.75" x14ac:dyDescent="0.3">
      <c r="A57" s="60">
        <v>51960</v>
      </c>
      <c r="B57" s="61">
        <v>2025</v>
      </c>
      <c r="C57" s="175" t="s">
        <v>192</v>
      </c>
      <c r="D57" s="262">
        <v>23540</v>
      </c>
      <c r="E57" s="180"/>
      <c r="F57" s="181"/>
    </row>
    <row r="58" spans="1:6" s="57" customFormat="1" ht="18.75" x14ac:dyDescent="0.3">
      <c r="A58" s="60">
        <v>51961</v>
      </c>
      <c r="B58" s="61">
        <v>2025</v>
      </c>
      <c r="C58" s="175" t="s">
        <v>193</v>
      </c>
      <c r="D58" s="262">
        <v>0</v>
      </c>
      <c r="E58" s="180"/>
      <c r="F58" s="181"/>
    </row>
    <row r="59" spans="1:6" s="57" customFormat="1" ht="18.75" x14ac:dyDescent="0.3">
      <c r="A59" s="60">
        <v>51962</v>
      </c>
      <c r="B59" s="61">
        <v>2025</v>
      </c>
      <c r="C59" s="175" t="s">
        <v>194</v>
      </c>
      <c r="D59" s="262">
        <v>1609522</v>
      </c>
      <c r="E59" s="180"/>
      <c r="F59" s="181"/>
    </row>
    <row r="60" spans="1:6" s="57" customFormat="1" ht="18.75" x14ac:dyDescent="0.3">
      <c r="A60" s="60">
        <v>54990</v>
      </c>
      <c r="B60" s="61">
        <v>2025</v>
      </c>
      <c r="C60" s="175" t="s">
        <v>515</v>
      </c>
      <c r="D60" s="262">
        <v>0</v>
      </c>
      <c r="E60" s="180"/>
      <c r="F60" s="181"/>
    </row>
    <row r="63" spans="1:6" ht="18.75" x14ac:dyDescent="0.3">
      <c r="C63" s="194" t="s">
        <v>517</v>
      </c>
      <c r="D63" s="195"/>
    </row>
    <row r="64" spans="1:6" ht="18.75" x14ac:dyDescent="0.3">
      <c r="C64" s="194" t="s">
        <v>516</v>
      </c>
      <c r="D64" s="195">
        <f>D37+D38</f>
        <v>45183</v>
      </c>
    </row>
    <row r="65" spans="3:4" ht="18.75" x14ac:dyDescent="0.3">
      <c r="C65" s="194" t="s">
        <v>503</v>
      </c>
      <c r="D65" s="195">
        <f>SUM(D39:D56)</f>
        <v>17293037.59</v>
      </c>
    </row>
    <row r="66" spans="3:4" ht="18.75" x14ac:dyDescent="0.3">
      <c r="C66" s="194" t="s">
        <v>559</v>
      </c>
      <c r="D66" s="195">
        <f>D57+D58+D59</f>
        <v>1633062</v>
      </c>
    </row>
  </sheetData>
  <mergeCells count="2">
    <mergeCell ref="A3:D3"/>
    <mergeCell ref="A2:F2"/>
  </mergeCells>
  <phoneticPr fontId="49" type="noConversion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0D5F-5774-4CEA-93B1-A0A1FE44CA63}">
  <dimension ref="A2:F21"/>
  <sheetViews>
    <sheetView workbookViewId="0">
      <selection activeCell="F7" sqref="F7"/>
    </sheetView>
  </sheetViews>
  <sheetFormatPr defaultRowHeight="15" x14ac:dyDescent="0.25"/>
  <cols>
    <col min="1" max="1" width="29.140625" customWidth="1"/>
    <col min="3" max="3" width="14.5703125" customWidth="1"/>
    <col min="5" max="5" width="14.28515625" customWidth="1"/>
    <col min="6" max="6" width="53.7109375" customWidth="1"/>
  </cols>
  <sheetData>
    <row r="2" spans="1:6" x14ac:dyDescent="0.25">
      <c r="A2" s="313" t="s">
        <v>478</v>
      </c>
      <c r="B2" s="313"/>
      <c r="C2" s="313"/>
      <c r="D2" s="313"/>
      <c r="E2" s="313"/>
      <c r="F2" s="313"/>
    </row>
    <row r="4" spans="1:6" x14ac:dyDescent="0.25">
      <c r="A4" s="333" t="s">
        <v>581</v>
      </c>
      <c r="B4" s="333"/>
      <c r="C4" s="333"/>
      <c r="D4" s="333"/>
      <c r="E4" s="333"/>
      <c r="F4" s="333"/>
    </row>
    <row r="5" spans="1:6" ht="39.75" customHeight="1" x14ac:dyDescent="0.25">
      <c r="A5" s="333" t="s">
        <v>195</v>
      </c>
      <c r="B5" s="331" t="s">
        <v>582</v>
      </c>
      <c r="C5" s="331"/>
      <c r="D5" s="331" t="s">
        <v>583</v>
      </c>
      <c r="E5" s="331"/>
      <c r="F5" s="63" t="s">
        <v>196</v>
      </c>
    </row>
    <row r="6" spans="1:6" x14ac:dyDescent="0.25">
      <c r="A6" s="333"/>
      <c r="B6" s="63" t="s">
        <v>197</v>
      </c>
      <c r="C6" s="63" t="s">
        <v>198</v>
      </c>
      <c r="D6" s="64" t="s">
        <v>197</v>
      </c>
      <c r="E6" s="64" t="s">
        <v>198</v>
      </c>
      <c r="F6" s="64"/>
    </row>
    <row r="7" spans="1:6" ht="45" x14ac:dyDescent="0.25">
      <c r="A7" s="7" t="s">
        <v>616</v>
      </c>
      <c r="B7" s="7">
        <v>15</v>
      </c>
      <c r="C7" s="128">
        <v>17787</v>
      </c>
      <c r="D7" s="7">
        <v>0</v>
      </c>
      <c r="E7" s="128">
        <v>0</v>
      </c>
      <c r="F7" s="113" t="s">
        <v>667</v>
      </c>
    </row>
    <row r="8" spans="1:6" x14ac:dyDescent="0.25">
      <c r="A8" s="7"/>
      <c r="B8" s="7"/>
      <c r="C8" s="128"/>
      <c r="D8" s="7"/>
      <c r="E8" s="128"/>
      <c r="F8" s="7"/>
    </row>
    <row r="9" spans="1:6" x14ac:dyDescent="0.25">
      <c r="A9" s="7"/>
      <c r="B9" s="7"/>
      <c r="C9" s="128"/>
      <c r="D9" s="7"/>
      <c r="E9" s="128"/>
      <c r="F9" s="7"/>
    </row>
    <row r="10" spans="1:6" x14ac:dyDescent="0.25">
      <c r="A10" s="7"/>
      <c r="B10" s="7"/>
      <c r="C10" s="128"/>
      <c r="D10" s="7"/>
      <c r="E10" s="128"/>
      <c r="F10" s="7"/>
    </row>
    <row r="11" spans="1:6" x14ac:dyDescent="0.25">
      <c r="A11" s="7"/>
      <c r="B11" s="7"/>
      <c r="C11" s="128"/>
      <c r="D11" s="7"/>
      <c r="E11" s="128"/>
      <c r="F11" s="7"/>
    </row>
    <row r="12" spans="1:6" x14ac:dyDescent="0.25">
      <c r="A12" s="7"/>
      <c r="B12" s="7"/>
      <c r="C12" s="128"/>
      <c r="D12" s="7"/>
      <c r="E12" s="128"/>
      <c r="F12" s="7"/>
    </row>
    <row r="13" spans="1:6" x14ac:dyDescent="0.25">
      <c r="A13" s="7"/>
      <c r="B13" s="7"/>
      <c r="C13" s="128"/>
      <c r="D13" s="7"/>
      <c r="E13" s="128"/>
      <c r="F13" s="7"/>
    </row>
    <row r="14" spans="1:6" x14ac:dyDescent="0.25">
      <c r="A14" s="7"/>
      <c r="B14" s="7"/>
      <c r="C14" s="128"/>
      <c r="D14" s="7"/>
      <c r="E14" s="128"/>
      <c r="F14" s="7"/>
    </row>
    <row r="15" spans="1:6" x14ac:dyDescent="0.25">
      <c r="A15" s="7"/>
      <c r="B15" s="7"/>
      <c r="C15" s="128"/>
      <c r="D15" s="7"/>
      <c r="E15" s="128"/>
      <c r="F15" s="7"/>
    </row>
    <row r="16" spans="1:6" x14ac:dyDescent="0.25">
      <c r="A16" s="7"/>
      <c r="B16" s="7"/>
      <c r="C16" s="128"/>
      <c r="D16" s="7"/>
      <c r="E16" s="128"/>
      <c r="F16" s="7"/>
    </row>
    <row r="17" spans="1:6" x14ac:dyDescent="0.25">
      <c r="A17" s="7"/>
      <c r="B17" s="7"/>
      <c r="C17" s="128"/>
      <c r="D17" s="7"/>
      <c r="E17" s="128"/>
      <c r="F17" s="7"/>
    </row>
    <row r="18" spans="1:6" x14ac:dyDescent="0.25">
      <c r="A18" s="7"/>
      <c r="B18" s="7"/>
      <c r="C18" s="128"/>
      <c r="D18" s="7"/>
      <c r="E18" s="128"/>
      <c r="F18" s="7"/>
    </row>
    <row r="19" spans="1:6" x14ac:dyDescent="0.25">
      <c r="A19" s="7"/>
      <c r="B19" s="7"/>
      <c r="C19" s="128"/>
      <c r="D19" s="7"/>
      <c r="E19" s="128"/>
      <c r="F19" s="7"/>
    </row>
    <row r="20" spans="1:6" x14ac:dyDescent="0.25">
      <c r="A20" s="7"/>
      <c r="B20" s="7"/>
      <c r="C20" s="128"/>
      <c r="D20" s="7"/>
      <c r="E20" s="128"/>
      <c r="F20" s="7"/>
    </row>
    <row r="21" spans="1:6" x14ac:dyDescent="0.25">
      <c r="A21" s="65" t="s">
        <v>199</v>
      </c>
      <c r="B21" s="66">
        <f>SUM(B7:B19)</f>
        <v>15</v>
      </c>
      <c r="C21" s="263">
        <f t="shared" ref="C21:E21" si="0">SUM(C7:C19)</f>
        <v>17787</v>
      </c>
      <c r="D21" s="66">
        <f t="shared" si="0"/>
        <v>0</v>
      </c>
      <c r="E21" s="263">
        <f t="shared" si="0"/>
        <v>0</v>
      </c>
      <c r="F21" s="66"/>
    </row>
  </sheetData>
  <mergeCells count="5">
    <mergeCell ref="A4:F4"/>
    <mergeCell ref="A5:A6"/>
    <mergeCell ref="B5:C5"/>
    <mergeCell ref="D5:E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63F5-9AC3-4678-80BB-028A5D5AC38A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3FD3-53EC-47E5-8BB1-55B96DF80AED}">
  <dimension ref="A2:F21"/>
  <sheetViews>
    <sheetView workbookViewId="0">
      <selection activeCell="F7" sqref="F7"/>
    </sheetView>
  </sheetViews>
  <sheetFormatPr defaultRowHeight="15" x14ac:dyDescent="0.25"/>
  <cols>
    <col min="1" max="1" width="29.140625" customWidth="1"/>
    <col min="3" max="3" width="14.5703125" customWidth="1"/>
    <col min="5" max="5" width="14.28515625" customWidth="1"/>
    <col min="6" max="6" width="53.7109375" customWidth="1"/>
  </cols>
  <sheetData>
    <row r="2" spans="1:6" x14ac:dyDescent="0.25">
      <c r="A2" s="313" t="s">
        <v>523</v>
      </c>
      <c r="B2" s="313"/>
      <c r="C2" s="313"/>
      <c r="D2" s="313"/>
      <c r="E2" s="313"/>
      <c r="F2" s="313"/>
    </row>
    <row r="4" spans="1:6" x14ac:dyDescent="0.25">
      <c r="A4" s="333" t="s">
        <v>581</v>
      </c>
      <c r="B4" s="333"/>
      <c r="C4" s="333"/>
      <c r="D4" s="333"/>
      <c r="E4" s="333"/>
      <c r="F4" s="333"/>
    </row>
    <row r="5" spans="1:6" ht="42" customHeight="1" x14ac:dyDescent="0.25">
      <c r="A5" s="333" t="s">
        <v>195</v>
      </c>
      <c r="B5" s="331" t="s">
        <v>584</v>
      </c>
      <c r="C5" s="331"/>
      <c r="D5" s="331" t="s">
        <v>585</v>
      </c>
      <c r="E5" s="331"/>
      <c r="F5" s="165" t="s">
        <v>196</v>
      </c>
    </row>
    <row r="6" spans="1:6" ht="21" customHeight="1" x14ac:dyDescent="0.25">
      <c r="A6" s="333"/>
      <c r="B6" s="165" t="s">
        <v>197</v>
      </c>
      <c r="C6" s="165" t="s">
        <v>198</v>
      </c>
      <c r="D6" s="166" t="s">
        <v>197</v>
      </c>
      <c r="E6" s="166" t="s">
        <v>198</v>
      </c>
      <c r="F6" s="166"/>
    </row>
    <row r="7" spans="1:6" x14ac:dyDescent="0.25">
      <c r="A7" s="7" t="s">
        <v>616</v>
      </c>
      <c r="B7" s="7">
        <v>8842</v>
      </c>
      <c r="C7" s="128">
        <v>8024175.5</v>
      </c>
      <c r="D7" s="7">
        <v>0</v>
      </c>
      <c r="E7" s="7">
        <v>0</v>
      </c>
      <c r="F7" s="7" t="s">
        <v>664</v>
      </c>
    </row>
    <row r="8" spans="1:6" x14ac:dyDescent="0.25">
      <c r="A8" s="7"/>
      <c r="B8" s="7"/>
      <c r="C8" s="128"/>
      <c r="D8" s="7"/>
      <c r="E8" s="7"/>
      <c r="F8" s="7"/>
    </row>
    <row r="9" spans="1:6" x14ac:dyDescent="0.25">
      <c r="A9" s="7"/>
      <c r="B9" s="7"/>
      <c r="C9" s="128"/>
      <c r="D9" s="7"/>
      <c r="E9" s="7"/>
      <c r="F9" s="7"/>
    </row>
    <row r="10" spans="1:6" x14ac:dyDescent="0.25">
      <c r="A10" s="7"/>
      <c r="B10" s="7"/>
      <c r="C10" s="128"/>
      <c r="D10" s="7"/>
      <c r="E10" s="7"/>
      <c r="F10" s="7"/>
    </row>
    <row r="11" spans="1:6" x14ac:dyDescent="0.25">
      <c r="A11" s="7"/>
      <c r="B11" s="7"/>
      <c r="C11" s="128"/>
      <c r="D11" s="7"/>
      <c r="E11" s="7"/>
      <c r="F11" s="7"/>
    </row>
    <row r="12" spans="1:6" x14ac:dyDescent="0.25">
      <c r="A12" s="7"/>
      <c r="B12" s="7"/>
      <c r="C12" s="128"/>
      <c r="D12" s="7"/>
      <c r="E12" s="7"/>
      <c r="F12" s="7"/>
    </row>
    <row r="13" spans="1:6" x14ac:dyDescent="0.25">
      <c r="A13" s="7"/>
      <c r="B13" s="7"/>
      <c r="C13" s="128"/>
      <c r="D13" s="7"/>
      <c r="E13" s="7"/>
      <c r="F13" s="7"/>
    </row>
    <row r="14" spans="1:6" x14ac:dyDescent="0.25">
      <c r="A14" s="7"/>
      <c r="B14" s="7"/>
      <c r="C14" s="128"/>
      <c r="D14" s="7"/>
      <c r="E14" s="7"/>
      <c r="F14" s="7"/>
    </row>
    <row r="15" spans="1:6" x14ac:dyDescent="0.25">
      <c r="A15" s="7"/>
      <c r="B15" s="7"/>
      <c r="C15" s="128"/>
      <c r="D15" s="7"/>
      <c r="E15" s="7"/>
      <c r="F15" s="7"/>
    </row>
    <row r="16" spans="1:6" x14ac:dyDescent="0.25">
      <c r="A16" s="7"/>
      <c r="B16" s="7"/>
      <c r="C16" s="128"/>
      <c r="D16" s="7"/>
      <c r="E16" s="7"/>
      <c r="F16" s="7"/>
    </row>
    <row r="17" spans="1:6" x14ac:dyDescent="0.25">
      <c r="A17" s="7"/>
      <c r="B17" s="7"/>
      <c r="C17" s="128"/>
      <c r="D17" s="7"/>
      <c r="E17" s="7"/>
      <c r="F17" s="7"/>
    </row>
    <row r="18" spans="1:6" x14ac:dyDescent="0.25">
      <c r="A18" s="7"/>
      <c r="B18" s="7"/>
      <c r="C18" s="128"/>
      <c r="D18" s="7"/>
      <c r="E18" s="7"/>
      <c r="F18" s="7"/>
    </row>
    <row r="19" spans="1:6" x14ac:dyDescent="0.25">
      <c r="A19" s="7"/>
      <c r="B19" s="7"/>
      <c r="C19" s="128"/>
      <c r="D19" s="7"/>
      <c r="E19" s="7"/>
      <c r="F19" s="7"/>
    </row>
    <row r="20" spans="1:6" x14ac:dyDescent="0.25">
      <c r="A20" s="7"/>
      <c r="B20" s="7"/>
      <c r="C20" s="128"/>
      <c r="D20" s="7"/>
      <c r="E20" s="7"/>
      <c r="F20" s="7"/>
    </row>
    <row r="21" spans="1:6" x14ac:dyDescent="0.25">
      <c r="A21" s="169" t="s">
        <v>199</v>
      </c>
      <c r="B21" s="66">
        <f>SUM(B7:B19)</f>
        <v>8842</v>
      </c>
      <c r="C21" s="263">
        <f t="shared" ref="C21:E21" si="0">SUM(C7:C19)</f>
        <v>8024175.5</v>
      </c>
      <c r="D21" s="66">
        <f t="shared" si="0"/>
        <v>0</v>
      </c>
      <c r="E21" s="66">
        <f t="shared" si="0"/>
        <v>0</v>
      </c>
      <c r="F21" s="66"/>
    </row>
  </sheetData>
  <mergeCells count="5">
    <mergeCell ref="A2:F2"/>
    <mergeCell ref="A4:F4"/>
    <mergeCell ref="A5:A6"/>
    <mergeCell ref="B5:C5"/>
    <mergeCell ref="D5:E5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B989-0E40-4685-ADC9-F0BA6DDB57AE}">
  <dimension ref="A2:H14"/>
  <sheetViews>
    <sheetView workbookViewId="0">
      <selection activeCell="A7" sqref="A7:H14"/>
    </sheetView>
  </sheetViews>
  <sheetFormatPr defaultRowHeight="15" x14ac:dyDescent="0.25"/>
  <cols>
    <col min="1" max="1" width="16.28515625" customWidth="1"/>
    <col min="2" max="3" width="10.85546875" customWidth="1"/>
    <col min="4" max="5" width="11.42578125" bestFit="1" customWidth="1"/>
    <col min="6" max="6" width="14.28515625" customWidth="1"/>
    <col min="7" max="7" width="10.85546875" customWidth="1"/>
    <col min="8" max="8" width="24" customWidth="1"/>
  </cols>
  <sheetData>
    <row r="2" spans="1:8" x14ac:dyDescent="0.25">
      <c r="A2" s="313" t="s">
        <v>479</v>
      </c>
      <c r="B2" s="313"/>
      <c r="C2" s="313"/>
      <c r="D2" s="313"/>
      <c r="E2" s="313"/>
      <c r="F2" s="313"/>
      <c r="G2" s="313"/>
      <c r="H2" s="313"/>
    </row>
    <row r="4" spans="1:8" x14ac:dyDescent="0.25">
      <c r="A4" s="354" t="s">
        <v>213</v>
      </c>
      <c r="B4" s="354"/>
      <c r="C4" s="354"/>
      <c r="D4" s="354"/>
      <c r="E4" s="354"/>
      <c r="F4" s="354"/>
      <c r="G4" s="354"/>
      <c r="H4" s="354"/>
    </row>
    <row r="5" spans="1:8" x14ac:dyDescent="0.25">
      <c r="A5" s="5" t="s">
        <v>206</v>
      </c>
      <c r="B5" s="353" t="s">
        <v>622</v>
      </c>
      <c r="C5" s="353"/>
      <c r="D5" s="353"/>
      <c r="E5" s="353"/>
      <c r="F5" s="353" t="s">
        <v>623</v>
      </c>
      <c r="G5" s="353" t="s">
        <v>527</v>
      </c>
      <c r="H5" s="353" t="s">
        <v>624</v>
      </c>
    </row>
    <row r="6" spans="1:8" ht="30" x14ac:dyDescent="0.25">
      <c r="A6" s="5" t="s">
        <v>42</v>
      </c>
      <c r="B6" s="5" t="s">
        <v>209</v>
      </c>
      <c r="C6" s="5" t="s">
        <v>210</v>
      </c>
      <c r="D6" s="5" t="s">
        <v>211</v>
      </c>
      <c r="E6" s="5" t="s">
        <v>212</v>
      </c>
      <c r="F6" s="353"/>
      <c r="G6" s="353"/>
      <c r="H6" s="353"/>
    </row>
    <row r="7" spans="1:8" x14ac:dyDescent="0.25">
      <c r="A7" s="260">
        <v>5042</v>
      </c>
      <c r="B7" s="265">
        <v>0</v>
      </c>
      <c r="C7" s="265">
        <v>109635</v>
      </c>
      <c r="D7" s="265">
        <v>109635</v>
      </c>
      <c r="E7" s="265">
        <v>109635</v>
      </c>
      <c r="F7" s="265">
        <v>0</v>
      </c>
      <c r="G7" s="265">
        <v>107065</v>
      </c>
      <c r="H7" s="265">
        <f>E7-G7</f>
        <v>2570</v>
      </c>
    </row>
    <row r="8" spans="1:8" x14ac:dyDescent="0.25">
      <c r="A8" s="260">
        <v>5123</v>
      </c>
      <c r="B8" s="265">
        <v>0</v>
      </c>
      <c r="C8" s="265">
        <v>0</v>
      </c>
      <c r="D8" s="265">
        <v>0</v>
      </c>
      <c r="E8" s="265">
        <v>0</v>
      </c>
      <c r="F8" s="265">
        <v>0</v>
      </c>
      <c r="G8" s="265">
        <v>131212.4</v>
      </c>
      <c r="H8" s="265">
        <f t="shared" ref="H8:H14" si="0">E8-G8</f>
        <v>-131212.4</v>
      </c>
    </row>
    <row r="9" spans="1:8" x14ac:dyDescent="0.25">
      <c r="A9" s="260">
        <v>5137</v>
      </c>
      <c r="B9" s="265">
        <v>170000</v>
      </c>
      <c r="C9" s="265">
        <v>110365</v>
      </c>
      <c r="D9" s="265">
        <v>1247631.1100000001</v>
      </c>
      <c r="E9" s="265">
        <v>1137266.1100000001</v>
      </c>
      <c r="F9" s="265">
        <v>1137266.1100000001</v>
      </c>
      <c r="G9" s="265">
        <v>37239.08</v>
      </c>
      <c r="H9" s="265">
        <f t="shared" si="0"/>
        <v>1100027.03</v>
      </c>
    </row>
    <row r="10" spans="1:8" x14ac:dyDescent="0.25">
      <c r="A10" s="260">
        <v>5139</v>
      </c>
      <c r="B10" s="265">
        <v>200000</v>
      </c>
      <c r="C10" s="265">
        <v>150000</v>
      </c>
      <c r="D10" s="265">
        <v>308064.99</v>
      </c>
      <c r="E10" s="265">
        <v>196269</v>
      </c>
      <c r="F10" s="265">
        <v>158064.99</v>
      </c>
      <c r="G10" s="265">
        <v>130633.17</v>
      </c>
      <c r="H10" s="265">
        <f t="shared" si="0"/>
        <v>65635.83</v>
      </c>
    </row>
    <row r="11" spans="1:8" x14ac:dyDescent="0.25">
      <c r="A11" s="260">
        <v>5162</v>
      </c>
      <c r="B11" s="265">
        <v>25000</v>
      </c>
      <c r="C11" s="265">
        <v>25000</v>
      </c>
      <c r="D11" s="265">
        <v>25000</v>
      </c>
      <c r="E11" s="265">
        <v>17829.810000000001</v>
      </c>
      <c r="F11" s="265">
        <v>0</v>
      </c>
      <c r="G11" s="265">
        <v>18212.71</v>
      </c>
      <c r="H11" s="265">
        <f t="shared" si="0"/>
        <v>-382.89999999999782</v>
      </c>
    </row>
    <row r="12" spans="1:8" x14ac:dyDescent="0.25">
      <c r="A12" s="260">
        <v>5168</v>
      </c>
      <c r="B12" s="265">
        <v>150000</v>
      </c>
      <c r="C12" s="265">
        <v>150000</v>
      </c>
      <c r="D12" s="265">
        <v>150000</v>
      </c>
      <c r="E12" s="265">
        <v>40492.339999999997</v>
      </c>
      <c r="F12" s="265">
        <v>0</v>
      </c>
      <c r="G12" s="265">
        <v>80788.289999999994</v>
      </c>
      <c r="H12" s="265">
        <f t="shared" si="0"/>
        <v>-40295.949999999997</v>
      </c>
    </row>
    <row r="13" spans="1:8" x14ac:dyDescent="0.25">
      <c r="A13" s="260">
        <v>5171</v>
      </c>
      <c r="B13" s="265">
        <v>30000</v>
      </c>
      <c r="C13" s="265">
        <v>30000</v>
      </c>
      <c r="D13" s="265">
        <v>55063.21</v>
      </c>
      <c r="E13" s="265">
        <v>49011.53</v>
      </c>
      <c r="F13" s="265">
        <v>25063.21</v>
      </c>
      <c r="G13" s="265">
        <v>22345.07</v>
      </c>
      <c r="H13" s="265">
        <f t="shared" si="0"/>
        <v>26666.46</v>
      </c>
    </row>
    <row r="14" spans="1:8" x14ac:dyDescent="0.25">
      <c r="A14" s="264" t="s">
        <v>32</v>
      </c>
      <c r="B14" s="265">
        <f>SUM(B7:B13)</f>
        <v>575000</v>
      </c>
      <c r="C14" s="265">
        <f t="shared" ref="C14:G14" si="1">SUM(C7:C13)</f>
        <v>575000</v>
      </c>
      <c r="D14" s="265">
        <f t="shared" si="1"/>
        <v>1895394.31</v>
      </c>
      <c r="E14" s="265">
        <f t="shared" si="1"/>
        <v>1550503.7900000003</v>
      </c>
      <c r="F14" s="265">
        <f t="shared" si="1"/>
        <v>1320394.31</v>
      </c>
      <c r="G14" s="265">
        <f t="shared" si="1"/>
        <v>527495.72</v>
      </c>
      <c r="H14" s="265">
        <f t="shared" si="0"/>
        <v>1023008.0700000003</v>
      </c>
    </row>
  </sheetData>
  <mergeCells count="6">
    <mergeCell ref="A2:H2"/>
    <mergeCell ref="B5:E5"/>
    <mergeCell ref="F5:F6"/>
    <mergeCell ref="G5:G6"/>
    <mergeCell ref="H5:H6"/>
    <mergeCell ref="A4:H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7BAB-F8CA-4952-907E-B8C9AE0A46FD}">
  <dimension ref="A2:H16"/>
  <sheetViews>
    <sheetView workbookViewId="0">
      <selection activeCell="G16" sqref="G16"/>
    </sheetView>
  </sheetViews>
  <sheetFormatPr defaultRowHeight="15" x14ac:dyDescent="0.25"/>
  <cols>
    <col min="1" max="7" width="14.140625" customWidth="1"/>
    <col min="8" max="8" width="24.140625" customWidth="1"/>
  </cols>
  <sheetData>
    <row r="2" spans="1:8" x14ac:dyDescent="0.25">
      <c r="A2" s="313" t="s">
        <v>480</v>
      </c>
      <c r="B2" s="313"/>
      <c r="C2" s="313"/>
      <c r="D2" s="313"/>
      <c r="E2" s="313"/>
      <c r="F2" s="313"/>
      <c r="G2" s="313"/>
      <c r="H2" s="313"/>
    </row>
    <row r="4" spans="1:8" x14ac:dyDescent="0.25">
      <c r="A4" s="354" t="s">
        <v>214</v>
      </c>
      <c r="B4" s="354"/>
      <c r="C4" s="354"/>
      <c r="D4" s="354"/>
      <c r="E4" s="354"/>
      <c r="F4" s="354"/>
      <c r="G4" s="354"/>
      <c r="H4" s="354"/>
    </row>
    <row r="5" spans="1:8" x14ac:dyDescent="0.25">
      <c r="A5" s="5" t="s">
        <v>207</v>
      </c>
      <c r="B5" s="353" t="s">
        <v>622</v>
      </c>
      <c r="C5" s="353"/>
      <c r="D5" s="353"/>
      <c r="E5" s="353"/>
      <c r="F5" s="353" t="s">
        <v>623</v>
      </c>
      <c r="G5" s="353" t="s">
        <v>527</v>
      </c>
      <c r="H5" s="353" t="s">
        <v>625</v>
      </c>
    </row>
    <row r="6" spans="1:8" ht="30" x14ac:dyDescent="0.25">
      <c r="A6" s="5" t="s">
        <v>42</v>
      </c>
      <c r="B6" s="5" t="s">
        <v>209</v>
      </c>
      <c r="C6" s="5" t="s">
        <v>210</v>
      </c>
      <c r="D6" s="5" t="s">
        <v>211</v>
      </c>
      <c r="E6" s="5" t="s">
        <v>212</v>
      </c>
      <c r="F6" s="353"/>
      <c r="G6" s="353"/>
      <c r="H6" s="353"/>
    </row>
    <row r="7" spans="1:8" x14ac:dyDescent="0.25">
      <c r="A7" s="260">
        <v>5123</v>
      </c>
      <c r="B7" s="265">
        <v>0</v>
      </c>
      <c r="C7" s="265">
        <v>12899</v>
      </c>
      <c r="D7" s="265">
        <v>12899</v>
      </c>
      <c r="E7" s="265">
        <v>12899</v>
      </c>
      <c r="F7" s="265">
        <v>0</v>
      </c>
      <c r="G7" s="265">
        <v>13045</v>
      </c>
      <c r="H7" s="265">
        <f>E7-G7</f>
        <v>-146</v>
      </c>
    </row>
    <row r="8" spans="1:8" x14ac:dyDescent="0.25">
      <c r="A8" s="260">
        <v>5132</v>
      </c>
      <c r="B8" s="265">
        <v>10000</v>
      </c>
      <c r="C8" s="265">
        <v>13000</v>
      </c>
      <c r="D8" s="265">
        <v>13527.58</v>
      </c>
      <c r="E8" s="265">
        <v>4527</v>
      </c>
      <c r="F8" s="265">
        <v>527.58000000000004</v>
      </c>
      <c r="G8" s="265">
        <v>689</v>
      </c>
      <c r="H8" s="265">
        <f t="shared" ref="H8:H16" si="0">E8-G8</f>
        <v>3838</v>
      </c>
    </row>
    <row r="9" spans="1:8" x14ac:dyDescent="0.25">
      <c r="A9" s="260">
        <v>5133</v>
      </c>
      <c r="B9" s="265">
        <v>3000</v>
      </c>
      <c r="C9" s="265">
        <v>0</v>
      </c>
      <c r="D9" s="265">
        <v>0</v>
      </c>
      <c r="E9" s="265">
        <v>0</v>
      </c>
      <c r="F9" s="265">
        <v>0</v>
      </c>
      <c r="G9" s="265">
        <v>0</v>
      </c>
      <c r="H9" s="265">
        <f t="shared" si="0"/>
        <v>0</v>
      </c>
    </row>
    <row r="10" spans="1:8" x14ac:dyDescent="0.25">
      <c r="A10" s="260">
        <v>5137</v>
      </c>
      <c r="B10" s="265">
        <v>0</v>
      </c>
      <c r="C10" s="265">
        <v>0</v>
      </c>
      <c r="D10" s="265">
        <v>0</v>
      </c>
      <c r="E10" s="265">
        <v>0</v>
      </c>
      <c r="F10" s="265">
        <v>0</v>
      </c>
      <c r="G10" s="265">
        <v>0</v>
      </c>
      <c r="H10" s="265">
        <f t="shared" si="0"/>
        <v>0</v>
      </c>
    </row>
    <row r="11" spans="1:8" x14ac:dyDescent="0.25">
      <c r="A11" s="260">
        <v>5139</v>
      </c>
      <c r="B11" s="265">
        <v>0</v>
      </c>
      <c r="C11" s="265">
        <v>0</v>
      </c>
      <c r="D11" s="265">
        <v>0</v>
      </c>
      <c r="E11" s="265">
        <v>0</v>
      </c>
      <c r="F11" s="265">
        <v>0</v>
      </c>
      <c r="G11" s="265">
        <v>0</v>
      </c>
      <c r="H11" s="265">
        <f t="shared" si="0"/>
        <v>0</v>
      </c>
    </row>
    <row r="12" spans="1:8" x14ac:dyDescent="0.25">
      <c r="A12" s="260">
        <v>5167</v>
      </c>
      <c r="B12" s="265">
        <v>20000</v>
      </c>
      <c r="C12" s="265">
        <v>10000</v>
      </c>
      <c r="D12" s="265">
        <v>10000</v>
      </c>
      <c r="E12" s="265">
        <v>7260</v>
      </c>
      <c r="F12" s="265">
        <v>0</v>
      </c>
      <c r="G12" s="265">
        <v>17865</v>
      </c>
      <c r="H12" s="265">
        <f t="shared" si="0"/>
        <v>-10605</v>
      </c>
    </row>
    <row r="13" spans="1:8" x14ac:dyDescent="0.25">
      <c r="A13" s="260">
        <v>5168</v>
      </c>
      <c r="B13" s="265">
        <v>97000</v>
      </c>
      <c r="C13" s="265">
        <v>94000</v>
      </c>
      <c r="D13" s="265">
        <v>94000</v>
      </c>
      <c r="E13" s="265">
        <v>88336.22</v>
      </c>
      <c r="F13" s="265">
        <v>0</v>
      </c>
      <c r="G13" s="265">
        <v>83568.820000000007</v>
      </c>
      <c r="H13" s="265">
        <f t="shared" si="0"/>
        <v>4767.3999999999942</v>
      </c>
    </row>
    <row r="14" spans="1:8" x14ac:dyDescent="0.25">
      <c r="A14" s="260">
        <v>5169</v>
      </c>
      <c r="B14" s="265">
        <v>40000</v>
      </c>
      <c r="C14" s="265">
        <v>63101</v>
      </c>
      <c r="D14" s="265">
        <v>65957</v>
      </c>
      <c r="E14" s="265">
        <v>60021</v>
      </c>
      <c r="F14" s="265">
        <v>2856</v>
      </c>
      <c r="G14" s="265">
        <v>54564</v>
      </c>
      <c r="H14" s="265">
        <f t="shared" si="0"/>
        <v>5457</v>
      </c>
    </row>
    <row r="15" spans="1:8" x14ac:dyDescent="0.25">
      <c r="A15" s="260">
        <v>5171</v>
      </c>
      <c r="B15" s="265">
        <v>20000</v>
      </c>
      <c r="C15" s="265">
        <v>67000</v>
      </c>
      <c r="D15" s="265">
        <v>67000</v>
      </c>
      <c r="E15" s="265">
        <v>57842.74</v>
      </c>
      <c r="F15" s="265">
        <v>0</v>
      </c>
      <c r="G15" s="265">
        <v>0</v>
      </c>
      <c r="H15" s="265">
        <f t="shared" si="0"/>
        <v>57842.74</v>
      </c>
    </row>
    <row r="16" spans="1:8" x14ac:dyDescent="0.25">
      <c r="A16" s="264" t="s">
        <v>32</v>
      </c>
      <c r="B16" s="265">
        <f>SUM(B7:B15)</f>
        <v>190000</v>
      </c>
      <c r="C16" s="265">
        <f t="shared" ref="C16:G16" si="1">SUM(C7:C15)</f>
        <v>260000</v>
      </c>
      <c r="D16" s="265">
        <f t="shared" si="1"/>
        <v>263383.58</v>
      </c>
      <c r="E16" s="265">
        <f t="shared" si="1"/>
        <v>230885.96</v>
      </c>
      <c r="F16" s="265">
        <f t="shared" si="1"/>
        <v>3383.58</v>
      </c>
      <c r="G16" s="265">
        <f t="shared" si="1"/>
        <v>169731.82</v>
      </c>
      <c r="H16" s="265">
        <f t="shared" si="0"/>
        <v>61154.139999999985</v>
      </c>
    </row>
  </sheetData>
  <mergeCells count="6">
    <mergeCell ref="A2:H2"/>
    <mergeCell ref="B5:E5"/>
    <mergeCell ref="F5:F6"/>
    <mergeCell ref="G5:G6"/>
    <mergeCell ref="H5:H6"/>
    <mergeCell ref="A4:H4"/>
  </mergeCell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0CA7-FAFE-469C-8732-85453BE4EB88}">
  <sheetPr>
    <tabColor rgb="FFFFFF00"/>
  </sheetPr>
  <dimension ref="A2:J40"/>
  <sheetViews>
    <sheetView view="pageBreakPreview" topLeftCell="A11" zoomScale="120" zoomScaleNormal="100" zoomScaleSheetLayoutView="120" workbookViewId="0">
      <selection activeCell="L19" sqref="L19"/>
    </sheetView>
  </sheetViews>
  <sheetFormatPr defaultRowHeight="15" x14ac:dyDescent="0.25"/>
  <cols>
    <col min="1" max="1" width="33.7109375" customWidth="1"/>
    <col min="2" max="4" width="14.42578125" customWidth="1"/>
    <col min="5" max="5" width="13.85546875" customWidth="1"/>
    <col min="6" max="6" width="18.140625" customWidth="1"/>
    <col min="7" max="9" width="17.85546875" customWidth="1"/>
  </cols>
  <sheetData>
    <row r="2" spans="1:9" x14ac:dyDescent="0.25">
      <c r="A2" s="313" t="s">
        <v>481</v>
      </c>
      <c r="B2" s="313"/>
      <c r="C2" s="313"/>
      <c r="D2" s="313"/>
      <c r="E2" s="313"/>
      <c r="F2" s="313"/>
      <c r="G2" s="313"/>
      <c r="H2" s="313"/>
      <c r="I2" s="313"/>
    </row>
    <row r="4" spans="1:9" ht="28.5" customHeight="1" x14ac:dyDescent="0.25">
      <c r="A4" s="357" t="s">
        <v>397</v>
      </c>
      <c r="B4" s="313"/>
      <c r="C4" s="313"/>
      <c r="D4" s="313"/>
    </row>
    <row r="5" spans="1:9" ht="24" x14ac:dyDescent="0.25">
      <c r="A5" s="69" t="s">
        <v>215</v>
      </c>
      <c r="B5" s="69" t="s">
        <v>10</v>
      </c>
      <c r="C5" s="69" t="s">
        <v>11</v>
      </c>
      <c r="D5" s="69" t="s">
        <v>216</v>
      </c>
    </row>
    <row r="6" spans="1:9" x14ac:dyDescent="0.25">
      <c r="A6" s="70"/>
      <c r="B6" s="71"/>
      <c r="C6" s="71"/>
      <c r="D6" s="71"/>
    </row>
    <row r="7" spans="1:9" x14ac:dyDescent="0.25">
      <c r="A7" s="70"/>
      <c r="B7" s="71"/>
      <c r="C7" s="71"/>
      <c r="D7" s="71"/>
    </row>
    <row r="8" spans="1:9" x14ac:dyDescent="0.25">
      <c r="A8" s="70"/>
      <c r="B8" s="71"/>
      <c r="C8" s="71"/>
      <c r="D8" s="71"/>
    </row>
    <row r="11" spans="1:9" ht="38.25" customHeight="1" x14ac:dyDescent="0.25">
      <c r="A11" s="358" t="s">
        <v>398</v>
      </c>
      <c r="B11" s="312"/>
      <c r="C11" s="312"/>
      <c r="D11" s="312"/>
    </row>
    <row r="12" spans="1:9" ht="45" x14ac:dyDescent="0.25">
      <c r="A12" s="39" t="s">
        <v>215</v>
      </c>
      <c r="B12" s="39" t="s">
        <v>217</v>
      </c>
      <c r="C12" s="39" t="s">
        <v>218</v>
      </c>
      <c r="D12" s="39" t="s">
        <v>219</v>
      </c>
      <c r="E12" s="39" t="s">
        <v>220</v>
      </c>
    </row>
    <row r="13" spans="1:9" x14ac:dyDescent="0.25">
      <c r="A13" s="40"/>
      <c r="B13" s="63"/>
      <c r="C13" s="63"/>
      <c r="D13" s="63"/>
      <c r="E13" s="63"/>
    </row>
    <row r="14" spans="1:9" x14ac:dyDescent="0.25">
      <c r="A14" s="40"/>
      <c r="B14" s="63"/>
      <c r="C14" s="63"/>
      <c r="D14" s="63"/>
      <c r="E14" s="63"/>
    </row>
    <row r="15" spans="1:9" x14ac:dyDescent="0.25">
      <c r="A15" s="40"/>
      <c r="B15" s="63"/>
      <c r="C15" s="63"/>
      <c r="D15" s="63"/>
      <c r="E15" s="63"/>
    </row>
    <row r="18" spans="1:10" ht="46.5" customHeight="1" x14ac:dyDescent="0.25">
      <c r="A18" s="358" t="s">
        <v>399</v>
      </c>
      <c r="B18" s="312"/>
      <c r="C18" s="312"/>
      <c r="D18" s="312"/>
      <c r="E18" s="312"/>
      <c r="F18" s="358" t="s">
        <v>400</v>
      </c>
      <c r="G18" s="312"/>
      <c r="H18" s="312"/>
      <c r="I18" s="312"/>
      <c r="J18" s="312"/>
    </row>
    <row r="19" spans="1:10" ht="30" x14ac:dyDescent="0.25">
      <c r="A19" s="39" t="s">
        <v>215</v>
      </c>
      <c r="B19" s="39" t="s">
        <v>223</v>
      </c>
      <c r="C19" s="39" t="s">
        <v>224</v>
      </c>
      <c r="D19" s="39" t="s">
        <v>32</v>
      </c>
      <c r="F19" s="39" t="s">
        <v>215</v>
      </c>
      <c r="G19" s="39" t="s">
        <v>223</v>
      </c>
      <c r="H19" s="39" t="s">
        <v>224</v>
      </c>
      <c r="I19" s="39" t="s">
        <v>32</v>
      </c>
    </row>
    <row r="20" spans="1:10" x14ac:dyDescent="0.25">
      <c r="A20" s="40"/>
      <c r="B20" s="63"/>
      <c r="C20" s="63"/>
      <c r="D20" s="63"/>
      <c r="F20" s="40"/>
      <c r="G20" s="63"/>
      <c r="H20" s="63"/>
      <c r="I20" s="63"/>
    </row>
    <row r="21" spans="1:10" x14ac:dyDescent="0.25">
      <c r="A21" s="40"/>
      <c r="B21" s="63"/>
      <c r="C21" s="63"/>
      <c r="D21" s="63"/>
      <c r="F21" s="40"/>
      <c r="G21" s="63"/>
      <c r="H21" s="63"/>
      <c r="I21" s="63"/>
    </row>
    <row r="22" spans="1:10" x14ac:dyDescent="0.25">
      <c r="A22" s="40"/>
      <c r="B22" s="63"/>
      <c r="C22" s="63"/>
      <c r="D22" s="63"/>
      <c r="F22" s="40"/>
      <c r="G22" s="63"/>
      <c r="H22" s="63"/>
      <c r="I22" s="63"/>
    </row>
    <row r="23" spans="1:10" x14ac:dyDescent="0.25">
      <c r="A23" s="39" t="s">
        <v>32</v>
      </c>
      <c r="B23" s="39"/>
      <c r="C23" s="39"/>
      <c r="D23" s="39"/>
      <c r="F23" s="39" t="s">
        <v>32</v>
      </c>
      <c r="G23" s="39"/>
      <c r="H23" s="39"/>
      <c r="I23" s="39"/>
    </row>
    <row r="27" spans="1:10" ht="36.75" customHeight="1" x14ac:dyDescent="0.25">
      <c r="A27" s="357" t="s">
        <v>401</v>
      </c>
      <c r="B27" s="313"/>
      <c r="C27" s="313"/>
      <c r="D27" s="313"/>
      <c r="E27" s="313"/>
      <c r="F27" s="313"/>
      <c r="G27" s="313"/>
      <c r="H27" s="313"/>
      <c r="I27" s="313"/>
    </row>
    <row r="28" spans="1:10" x14ac:dyDescent="0.25">
      <c r="A28" s="356" t="s">
        <v>215</v>
      </c>
      <c r="B28" s="356" t="s">
        <v>225</v>
      </c>
      <c r="C28" s="356"/>
      <c r="D28" s="356"/>
      <c r="E28" s="356" t="s">
        <v>226</v>
      </c>
      <c r="F28" s="356"/>
      <c r="G28" s="356"/>
      <c r="H28" s="356" t="s">
        <v>227</v>
      </c>
      <c r="I28" s="356" t="s">
        <v>228</v>
      </c>
    </row>
    <row r="29" spans="1:10" x14ac:dyDescent="0.25">
      <c r="A29" s="356"/>
      <c r="B29" s="72" t="s">
        <v>229</v>
      </c>
      <c r="C29" s="72" t="s">
        <v>230</v>
      </c>
      <c r="D29" s="72" t="s">
        <v>32</v>
      </c>
      <c r="E29" s="72" t="s">
        <v>229</v>
      </c>
      <c r="F29" s="72" t="s">
        <v>230</v>
      </c>
      <c r="G29" s="72" t="s">
        <v>32</v>
      </c>
      <c r="H29" s="356"/>
      <c r="I29" s="356"/>
    </row>
    <row r="30" spans="1:10" x14ac:dyDescent="0.25">
      <c r="A30" s="73"/>
      <c r="B30" s="74"/>
      <c r="C30" s="74"/>
      <c r="D30" s="74"/>
      <c r="E30" s="75"/>
      <c r="F30" s="75"/>
      <c r="G30" s="76"/>
      <c r="H30" s="77"/>
      <c r="I30" s="77"/>
    </row>
    <row r="31" spans="1:10" x14ac:dyDescent="0.25">
      <c r="A31" s="73"/>
      <c r="B31" s="74"/>
      <c r="C31" s="74"/>
      <c r="D31" s="74"/>
      <c r="E31" s="75"/>
      <c r="F31" s="75"/>
      <c r="G31" s="76"/>
      <c r="H31" s="77"/>
      <c r="I31" s="77"/>
    </row>
    <row r="32" spans="1:10" x14ac:dyDescent="0.25">
      <c r="A32" s="73"/>
      <c r="B32" s="74"/>
      <c r="C32" s="74"/>
      <c r="D32" s="74"/>
      <c r="E32" s="75"/>
      <c r="F32" s="75"/>
      <c r="G32" s="76"/>
      <c r="H32" s="77"/>
      <c r="I32" s="77"/>
    </row>
    <row r="35" spans="1:5" ht="32.25" customHeight="1" x14ac:dyDescent="0.25">
      <c r="A35" s="319" t="s">
        <v>564</v>
      </c>
      <c r="B35" s="354"/>
      <c r="C35" s="354"/>
      <c r="D35" s="354"/>
      <c r="E35" s="354"/>
    </row>
    <row r="36" spans="1:5" x14ac:dyDescent="0.25">
      <c r="A36" s="355" t="s">
        <v>215</v>
      </c>
      <c r="B36" s="356" t="s">
        <v>231</v>
      </c>
      <c r="C36" s="356"/>
      <c r="D36" s="356"/>
      <c r="E36" s="356"/>
    </row>
    <row r="37" spans="1:5" ht="28.5" x14ac:dyDescent="0.25">
      <c r="A37" s="355"/>
      <c r="B37" s="72" t="s">
        <v>232</v>
      </c>
      <c r="C37" s="72" t="s">
        <v>233</v>
      </c>
      <c r="D37" s="72" t="s">
        <v>234</v>
      </c>
      <c r="E37" s="72" t="s">
        <v>235</v>
      </c>
    </row>
    <row r="38" spans="1:5" ht="15.75" x14ac:dyDescent="0.25">
      <c r="A38" s="78"/>
      <c r="B38" s="79"/>
      <c r="C38" s="79"/>
      <c r="D38" s="79"/>
      <c r="E38" s="79"/>
    </row>
    <row r="39" spans="1:5" ht="15.75" x14ac:dyDescent="0.25">
      <c r="A39" s="78"/>
      <c r="B39" s="79"/>
      <c r="C39" s="79"/>
      <c r="D39" s="79"/>
      <c r="E39" s="79"/>
    </row>
    <row r="40" spans="1:5" ht="15.75" x14ac:dyDescent="0.25">
      <c r="A40" s="78"/>
      <c r="B40" s="79"/>
      <c r="C40" s="79"/>
      <c r="D40" s="79"/>
      <c r="E40" s="79"/>
    </row>
  </sheetData>
  <mergeCells count="14">
    <mergeCell ref="A2:I2"/>
    <mergeCell ref="A36:A37"/>
    <mergeCell ref="B36:E36"/>
    <mergeCell ref="A35:E35"/>
    <mergeCell ref="A28:A29"/>
    <mergeCell ref="B28:D28"/>
    <mergeCell ref="E28:G28"/>
    <mergeCell ref="H28:H29"/>
    <mergeCell ref="I28:I29"/>
    <mergeCell ref="A27:I27"/>
    <mergeCell ref="A4:D4"/>
    <mergeCell ref="A11:D11"/>
    <mergeCell ref="A18:E18"/>
    <mergeCell ref="F18:J18"/>
  </mergeCells>
  <pageMargins left="0.7" right="0.7" top="0.78740157499999996" bottom="0.78740157499999996" header="0.3" footer="0.3"/>
  <pageSetup paperSize="9" scale="80" orientation="landscape" r:id="rId1"/>
  <rowBreaks count="1" manualBreakCount="1">
    <brk id="24" max="16383" man="1"/>
  </rowBreaks>
  <colBreaks count="1" manualBreakCount="1">
    <brk id="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A374-72D9-435E-B414-17A7C312C0D7}">
  <sheetPr>
    <pageSetUpPr fitToPage="1"/>
  </sheetPr>
  <dimension ref="A2:G22"/>
  <sheetViews>
    <sheetView workbookViewId="0">
      <selection activeCell="A2" sqref="A2:G22"/>
    </sheetView>
  </sheetViews>
  <sheetFormatPr defaultRowHeight="15" x14ac:dyDescent="0.25"/>
  <cols>
    <col min="1" max="1" width="17.140625" customWidth="1"/>
    <col min="2" max="2" width="28.28515625" bestFit="1" customWidth="1"/>
    <col min="3" max="3" width="26" customWidth="1"/>
    <col min="4" max="6" width="25.140625" customWidth="1"/>
    <col min="7" max="7" width="24.5703125" customWidth="1"/>
  </cols>
  <sheetData>
    <row r="2" spans="1:7" x14ac:dyDescent="0.25">
      <c r="A2" s="313" t="s">
        <v>482</v>
      </c>
      <c r="B2" s="313"/>
      <c r="C2" s="313"/>
      <c r="D2" s="313"/>
      <c r="E2" s="313"/>
      <c r="F2" s="313"/>
      <c r="G2" s="313"/>
    </row>
    <row r="4" spans="1:7" ht="29.25" customHeight="1" x14ac:dyDescent="0.25">
      <c r="A4" s="359" t="s">
        <v>415</v>
      </c>
      <c r="B4" s="359"/>
      <c r="C4" s="359"/>
      <c r="D4" s="359"/>
      <c r="E4" s="359"/>
      <c r="F4" s="359"/>
      <c r="G4" s="359"/>
    </row>
    <row r="5" spans="1:7" x14ac:dyDescent="0.25">
      <c r="A5" s="331" t="s">
        <v>84</v>
      </c>
      <c r="B5" s="331" t="s">
        <v>410</v>
      </c>
      <c r="C5" s="331" t="s">
        <v>411</v>
      </c>
      <c r="D5" s="360" t="s">
        <v>412</v>
      </c>
      <c r="E5" s="360"/>
      <c r="F5" s="360" t="s">
        <v>413</v>
      </c>
      <c r="G5" s="360"/>
    </row>
    <row r="6" spans="1:7" s="135" customFormat="1" ht="45" x14ac:dyDescent="0.25">
      <c r="A6" s="331"/>
      <c r="B6" s="331"/>
      <c r="C6" s="331"/>
      <c r="D6" s="81" t="s">
        <v>198</v>
      </c>
      <c r="E6" s="81" t="s">
        <v>414</v>
      </c>
      <c r="F6" s="81" t="s">
        <v>198</v>
      </c>
      <c r="G6" s="81" t="s">
        <v>414</v>
      </c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</sheetData>
  <mergeCells count="7">
    <mergeCell ref="A2:G2"/>
    <mergeCell ref="A4:G4"/>
    <mergeCell ref="D5:E5"/>
    <mergeCell ref="F5:G5"/>
    <mergeCell ref="C5:C6"/>
    <mergeCell ref="B5:B6"/>
    <mergeCell ref="A5:A6"/>
  </mergeCells>
  <pageMargins left="0.39" right="0.17" top="0.78740157499999996" bottom="0.78740157499999996" header="0.3" footer="0.3"/>
  <pageSetup paperSize="9" scale="8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B4DD-78F2-4A30-90E2-D3A62FE9B4E8}">
  <sheetPr>
    <pageSetUpPr fitToPage="1"/>
  </sheetPr>
  <dimension ref="A2:G28"/>
  <sheetViews>
    <sheetView workbookViewId="0">
      <selection activeCell="Q47" sqref="Q47"/>
    </sheetView>
  </sheetViews>
  <sheetFormatPr defaultRowHeight="15" x14ac:dyDescent="0.25"/>
  <cols>
    <col min="1" max="7" width="22" customWidth="1"/>
  </cols>
  <sheetData>
    <row r="2" spans="1:7" x14ac:dyDescent="0.25">
      <c r="A2" s="313" t="s">
        <v>483</v>
      </c>
      <c r="B2" s="313"/>
      <c r="C2" s="313"/>
      <c r="D2" s="313"/>
      <c r="E2" s="313"/>
      <c r="F2" s="313"/>
      <c r="G2" s="313"/>
    </row>
    <row r="4" spans="1:7" x14ac:dyDescent="0.25">
      <c r="A4" s="354" t="s">
        <v>402</v>
      </c>
      <c r="B4" s="354"/>
      <c r="C4" s="354"/>
      <c r="D4" s="354"/>
      <c r="E4" s="354"/>
      <c r="F4" s="354"/>
      <c r="G4" s="354"/>
    </row>
    <row r="5" spans="1:7" ht="30" x14ac:dyDescent="0.25">
      <c r="A5" s="39" t="s">
        <v>236</v>
      </c>
      <c r="B5" s="39" t="s">
        <v>237</v>
      </c>
      <c r="C5" s="39" t="s">
        <v>42</v>
      </c>
      <c r="D5" s="167" t="s">
        <v>518</v>
      </c>
      <c r="E5" s="39" t="s">
        <v>238</v>
      </c>
      <c r="F5" s="39" t="s">
        <v>239</v>
      </c>
      <c r="G5" s="39" t="s">
        <v>240</v>
      </c>
    </row>
    <row r="6" spans="1:7" x14ac:dyDescent="0.25">
      <c r="A6" s="67"/>
      <c r="B6" s="67"/>
      <c r="C6" s="67"/>
      <c r="D6" s="67"/>
      <c r="E6" s="67"/>
      <c r="F6" s="67"/>
      <c r="G6" s="67"/>
    </row>
    <row r="7" spans="1:7" x14ac:dyDescent="0.25">
      <c r="A7" s="67"/>
      <c r="B7" s="67"/>
      <c r="C7" s="67"/>
      <c r="D7" s="67"/>
      <c r="E7" s="67"/>
      <c r="F7" s="67"/>
      <c r="G7" s="67"/>
    </row>
    <row r="8" spans="1:7" x14ac:dyDescent="0.25">
      <c r="A8" s="67"/>
      <c r="B8" s="67"/>
      <c r="C8" s="67"/>
      <c r="D8" s="67"/>
      <c r="E8" s="67"/>
      <c r="F8" s="67"/>
      <c r="G8" s="67"/>
    </row>
    <row r="9" spans="1:7" x14ac:dyDescent="0.25">
      <c r="A9" s="67"/>
      <c r="B9" s="67"/>
      <c r="C9" s="67"/>
      <c r="D9" s="67"/>
      <c r="E9" s="67"/>
      <c r="F9" s="67"/>
      <c r="G9" s="67"/>
    </row>
    <row r="10" spans="1:7" x14ac:dyDescent="0.25">
      <c r="A10" s="67"/>
      <c r="B10" s="67"/>
      <c r="C10" s="67"/>
      <c r="D10" s="67"/>
      <c r="E10" s="67"/>
      <c r="F10" s="67"/>
      <c r="G10" s="67"/>
    </row>
    <row r="11" spans="1:7" x14ac:dyDescent="0.25">
      <c r="A11" s="67"/>
      <c r="B11" s="67"/>
      <c r="C11" s="67"/>
      <c r="D11" s="67"/>
      <c r="E11" s="67"/>
      <c r="F11" s="67"/>
      <c r="G11" s="67"/>
    </row>
    <row r="12" spans="1:7" x14ac:dyDescent="0.25">
      <c r="A12" s="67"/>
      <c r="B12" s="67"/>
      <c r="C12" s="67"/>
      <c r="D12" s="67"/>
      <c r="E12" s="67"/>
      <c r="F12" s="67"/>
      <c r="G12" s="67"/>
    </row>
    <row r="13" spans="1:7" x14ac:dyDescent="0.25">
      <c r="A13" s="67"/>
      <c r="B13" s="67"/>
      <c r="C13" s="67"/>
      <c r="D13" s="67"/>
      <c r="E13" s="67"/>
      <c r="F13" s="67"/>
      <c r="G13" s="67"/>
    </row>
    <row r="14" spans="1:7" x14ac:dyDescent="0.25">
      <c r="A14" s="67"/>
      <c r="B14" s="67"/>
      <c r="C14" s="67"/>
      <c r="D14" s="67"/>
      <c r="E14" s="67"/>
      <c r="F14" s="67"/>
      <c r="G14" s="67"/>
    </row>
    <row r="15" spans="1:7" x14ac:dyDescent="0.25">
      <c r="A15" s="67"/>
      <c r="B15" s="67"/>
      <c r="C15" s="67"/>
      <c r="D15" s="67"/>
      <c r="E15" s="67"/>
      <c r="F15" s="67"/>
      <c r="G15" s="67"/>
    </row>
    <row r="16" spans="1:7" x14ac:dyDescent="0.25">
      <c r="A16" s="67"/>
      <c r="B16" s="67"/>
      <c r="C16" s="67"/>
      <c r="D16" s="67"/>
      <c r="E16" s="67"/>
      <c r="F16" s="67"/>
      <c r="G16" s="67"/>
    </row>
    <row r="17" spans="1:7" x14ac:dyDescent="0.25">
      <c r="A17" s="67"/>
      <c r="B17" s="67"/>
      <c r="C17" s="67"/>
      <c r="D17" s="67"/>
      <c r="E17" s="67"/>
      <c r="F17" s="67"/>
      <c r="G17" s="67"/>
    </row>
    <row r="18" spans="1:7" x14ac:dyDescent="0.25">
      <c r="A18" s="67"/>
      <c r="B18" s="67"/>
      <c r="C18" s="67"/>
      <c r="D18" s="67"/>
      <c r="E18" s="67"/>
      <c r="F18" s="67"/>
      <c r="G18" s="67"/>
    </row>
    <row r="19" spans="1:7" x14ac:dyDescent="0.25">
      <c r="A19" s="67"/>
      <c r="B19" s="67"/>
      <c r="C19" s="67"/>
      <c r="D19" s="67"/>
      <c r="E19" s="67"/>
      <c r="F19" s="67"/>
      <c r="G19" s="67"/>
    </row>
    <row r="20" spans="1:7" x14ac:dyDescent="0.25">
      <c r="A20" s="67"/>
      <c r="B20" s="67"/>
      <c r="C20" s="67"/>
      <c r="D20" s="67"/>
      <c r="E20" s="67"/>
      <c r="F20" s="67"/>
      <c r="G20" s="67"/>
    </row>
    <row r="21" spans="1:7" x14ac:dyDescent="0.25">
      <c r="A21" s="67"/>
      <c r="B21" s="67"/>
      <c r="C21" s="67"/>
      <c r="D21" s="67"/>
      <c r="E21" s="67"/>
      <c r="F21" s="67"/>
      <c r="G21" s="67"/>
    </row>
    <row r="22" spans="1:7" x14ac:dyDescent="0.25">
      <c r="A22" s="67"/>
      <c r="B22" s="67"/>
      <c r="C22" s="67"/>
      <c r="D22" s="67"/>
      <c r="E22" s="67"/>
      <c r="F22" s="67"/>
      <c r="G22" s="67"/>
    </row>
    <row r="23" spans="1:7" x14ac:dyDescent="0.25">
      <c r="A23" s="67"/>
      <c r="B23" s="67"/>
      <c r="C23" s="67"/>
      <c r="D23" s="67"/>
      <c r="E23" s="67"/>
      <c r="F23" s="67"/>
      <c r="G23" s="67"/>
    </row>
    <row r="24" spans="1:7" x14ac:dyDescent="0.25">
      <c r="A24" s="67"/>
      <c r="B24" s="67"/>
      <c r="C24" s="67"/>
      <c r="D24" s="67"/>
      <c r="E24" s="67"/>
      <c r="F24" s="67"/>
      <c r="G24" s="67"/>
    </row>
    <row r="25" spans="1:7" x14ac:dyDescent="0.25">
      <c r="A25" s="67"/>
      <c r="B25" s="67"/>
      <c r="C25" s="67"/>
      <c r="D25" s="67"/>
      <c r="E25" s="67"/>
      <c r="F25" s="67"/>
      <c r="G25" s="67"/>
    </row>
    <row r="26" spans="1:7" x14ac:dyDescent="0.25">
      <c r="A26" s="67"/>
      <c r="B26" s="67"/>
      <c r="C26" s="67"/>
      <c r="D26" s="67"/>
      <c r="E26" s="67"/>
      <c r="F26" s="67"/>
      <c r="G26" s="67"/>
    </row>
    <row r="27" spans="1:7" x14ac:dyDescent="0.25">
      <c r="A27" s="67"/>
      <c r="B27" s="67"/>
      <c r="C27" s="67"/>
      <c r="D27" s="67"/>
      <c r="E27" s="67"/>
      <c r="F27" s="67"/>
      <c r="G27" s="67"/>
    </row>
    <row r="28" spans="1:7" x14ac:dyDescent="0.25">
      <c r="A28" s="67"/>
      <c r="B28" s="67"/>
      <c r="C28" s="67"/>
      <c r="D28" s="67"/>
      <c r="E28" s="67"/>
      <c r="F28" s="67"/>
      <c r="G28" s="67"/>
    </row>
  </sheetData>
  <mergeCells count="2">
    <mergeCell ref="A4:G4"/>
    <mergeCell ref="A2:G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9254-BE70-4858-B782-5A7EFA567854}">
  <sheetPr>
    <tabColor rgb="FFFFFF00"/>
  </sheetPr>
  <dimension ref="A2:I24"/>
  <sheetViews>
    <sheetView workbookViewId="0">
      <selection activeCell="G46" sqref="G46"/>
    </sheetView>
  </sheetViews>
  <sheetFormatPr defaultRowHeight="15" x14ac:dyDescent="0.25"/>
  <cols>
    <col min="1" max="1" width="16.140625" style="50" customWidth="1"/>
    <col min="2" max="2" width="36.85546875" style="50" customWidth="1"/>
    <col min="3" max="6" width="21" style="50" customWidth="1"/>
    <col min="7" max="7" width="8.85546875" style="50"/>
    <col min="8" max="8" width="16" style="50" customWidth="1"/>
    <col min="9" max="9" width="8.85546875" style="50"/>
  </cols>
  <sheetData>
    <row r="2" spans="1:6" x14ac:dyDescent="0.25">
      <c r="A2" s="361" t="s">
        <v>597</v>
      </c>
      <c r="B2" s="361"/>
      <c r="C2" s="361"/>
      <c r="D2" s="361"/>
      <c r="E2" s="361"/>
      <c r="F2" s="361"/>
    </row>
    <row r="4" spans="1:6" ht="14.45" customHeight="1" x14ac:dyDescent="0.25">
      <c r="A4" s="363" t="s">
        <v>588</v>
      </c>
      <c r="B4" s="365"/>
      <c r="C4" s="365"/>
      <c r="D4" s="365"/>
      <c r="E4" s="365"/>
      <c r="F4" s="364"/>
    </row>
    <row r="5" spans="1:6" ht="30" x14ac:dyDescent="0.25">
      <c r="A5" s="363" t="s">
        <v>101</v>
      </c>
      <c r="B5" s="364"/>
      <c r="C5" s="214" t="s">
        <v>48</v>
      </c>
      <c r="D5" s="214" t="s">
        <v>49</v>
      </c>
      <c r="E5" s="214" t="s">
        <v>102</v>
      </c>
      <c r="F5" s="214" t="s">
        <v>103</v>
      </c>
    </row>
    <row r="6" spans="1:6" ht="14.45" customHeight="1" x14ac:dyDescent="0.25">
      <c r="A6" s="363" t="s">
        <v>589</v>
      </c>
      <c r="B6" s="364"/>
      <c r="C6" s="215">
        <f>C7+C10+C13</f>
        <v>0</v>
      </c>
      <c r="D6" s="215">
        <f t="shared" ref="D6:F6" si="0">D7+D10+D13</f>
        <v>0</v>
      </c>
      <c r="E6" s="215">
        <f t="shared" si="0"/>
        <v>0</v>
      </c>
      <c r="F6" s="215">
        <f t="shared" si="0"/>
        <v>0</v>
      </c>
    </row>
    <row r="7" spans="1:6" x14ac:dyDescent="0.25">
      <c r="A7" s="367" t="s">
        <v>105</v>
      </c>
      <c r="B7" s="368"/>
      <c r="C7" s="215">
        <f>C8+C9</f>
        <v>0</v>
      </c>
      <c r="D7" s="215">
        <f t="shared" ref="D7:F7" si="1">D8+D9</f>
        <v>0</v>
      </c>
      <c r="E7" s="215">
        <f t="shared" si="1"/>
        <v>0</v>
      </c>
      <c r="F7" s="215">
        <f t="shared" si="1"/>
        <v>0</v>
      </c>
    </row>
    <row r="8" spans="1:6" ht="45" x14ac:dyDescent="0.25">
      <c r="A8" s="369" t="s">
        <v>104</v>
      </c>
      <c r="B8" s="216" t="s">
        <v>107</v>
      </c>
      <c r="C8" s="215"/>
      <c r="D8" s="215"/>
      <c r="E8" s="215"/>
      <c r="F8" s="215"/>
    </row>
    <row r="9" spans="1:6" ht="45" x14ac:dyDescent="0.25">
      <c r="A9" s="370"/>
      <c r="B9" s="216" t="s">
        <v>110</v>
      </c>
      <c r="C9" s="215"/>
      <c r="D9" s="215"/>
      <c r="E9" s="215"/>
      <c r="F9" s="215"/>
    </row>
    <row r="10" spans="1:6" x14ac:dyDescent="0.25">
      <c r="A10" s="367" t="s">
        <v>590</v>
      </c>
      <c r="B10" s="368"/>
      <c r="C10" s="215">
        <f>C11+C12</f>
        <v>0</v>
      </c>
      <c r="D10" s="215">
        <f t="shared" ref="D10:F10" si="2">D11+D12</f>
        <v>0</v>
      </c>
      <c r="E10" s="215">
        <f t="shared" si="2"/>
        <v>0</v>
      </c>
      <c r="F10" s="215">
        <f t="shared" si="2"/>
        <v>0</v>
      </c>
    </row>
    <row r="11" spans="1:6" ht="45" x14ac:dyDescent="0.25">
      <c r="A11" s="369" t="s">
        <v>104</v>
      </c>
      <c r="B11" s="216" t="s">
        <v>591</v>
      </c>
      <c r="C11" s="217"/>
      <c r="D11" s="217"/>
      <c r="E11" s="217"/>
      <c r="F11" s="217"/>
    </row>
    <row r="12" spans="1:6" ht="30" x14ac:dyDescent="0.25">
      <c r="A12" s="370"/>
      <c r="B12" s="216" t="s">
        <v>592</v>
      </c>
      <c r="C12" s="215"/>
      <c r="D12" s="215"/>
      <c r="E12" s="215"/>
      <c r="F12" s="215"/>
    </row>
    <row r="13" spans="1:6" x14ac:dyDescent="0.25">
      <c r="A13" s="371" t="s">
        <v>593</v>
      </c>
      <c r="B13" s="372"/>
      <c r="C13" s="215">
        <f>C14</f>
        <v>0</v>
      </c>
      <c r="D13" s="215">
        <f t="shared" ref="D13:F13" si="3">D14</f>
        <v>0</v>
      </c>
      <c r="E13" s="215">
        <f t="shared" si="3"/>
        <v>0</v>
      </c>
      <c r="F13" s="215">
        <f t="shared" si="3"/>
        <v>0</v>
      </c>
    </row>
    <row r="14" spans="1:6" ht="30" x14ac:dyDescent="0.25">
      <c r="A14" s="215"/>
      <c r="B14" s="216" t="s">
        <v>594</v>
      </c>
      <c r="C14" s="215"/>
      <c r="D14" s="215"/>
      <c r="E14" s="215"/>
      <c r="F14" s="215"/>
    </row>
    <row r="18" spans="1:9" x14ac:dyDescent="0.25">
      <c r="A18" s="361" t="s">
        <v>598</v>
      </c>
      <c r="B18" s="361"/>
      <c r="C18" s="361"/>
      <c r="D18" s="361"/>
      <c r="E18" s="361"/>
      <c r="F18" s="361"/>
      <c r="G18" s="361"/>
      <c r="H18" s="361"/>
      <c r="I18" s="361"/>
    </row>
    <row r="20" spans="1:9" x14ac:dyDescent="0.25">
      <c r="A20" s="366" t="s">
        <v>595</v>
      </c>
      <c r="B20" s="366"/>
      <c r="C20" s="366"/>
      <c r="D20" s="366"/>
      <c r="E20" s="366"/>
      <c r="F20" s="366"/>
      <c r="G20" s="366"/>
      <c r="H20" s="366"/>
      <c r="I20" s="366"/>
    </row>
    <row r="21" spans="1:9" x14ac:dyDescent="0.25">
      <c r="A21" s="362" t="s">
        <v>116</v>
      </c>
      <c r="B21" s="362"/>
      <c r="C21" s="362" t="s">
        <v>131</v>
      </c>
      <c r="D21" s="362"/>
      <c r="E21" s="362"/>
      <c r="F21" s="362" t="s">
        <v>117</v>
      </c>
      <c r="G21" s="362"/>
      <c r="H21" s="362"/>
      <c r="I21" s="362" t="s">
        <v>439</v>
      </c>
    </row>
    <row r="22" spans="1:9" ht="114.75" x14ac:dyDescent="0.25">
      <c r="A22" s="362"/>
      <c r="B22" s="362"/>
      <c r="C22" s="218" t="s">
        <v>440</v>
      </c>
      <c r="D22" s="218" t="s">
        <v>434</v>
      </c>
      <c r="E22" s="218" t="s">
        <v>441</v>
      </c>
      <c r="F22" s="218" t="s">
        <v>440</v>
      </c>
      <c r="G22" s="218" t="s">
        <v>434</v>
      </c>
      <c r="H22" s="218" t="s">
        <v>441</v>
      </c>
      <c r="I22" s="362"/>
    </row>
    <row r="23" spans="1:9" x14ac:dyDescent="0.25">
      <c r="A23" s="362" t="s">
        <v>119</v>
      </c>
      <c r="B23" s="362"/>
      <c r="C23" s="219"/>
      <c r="D23" s="219"/>
      <c r="E23" s="220">
        <f>C23-D23</f>
        <v>0</v>
      </c>
      <c r="F23" s="219"/>
      <c r="G23" s="219"/>
      <c r="H23" s="220">
        <f>F23-G23</f>
        <v>0</v>
      </c>
      <c r="I23" s="219">
        <f>G23-D23</f>
        <v>0</v>
      </c>
    </row>
    <row r="24" spans="1:9" x14ac:dyDescent="0.25">
      <c r="A24" s="362" t="s">
        <v>596</v>
      </c>
      <c r="B24" s="362"/>
      <c r="C24" s="219"/>
      <c r="D24" s="219"/>
      <c r="E24" s="220">
        <f t="shared" ref="E24" si="4">C24-D24</f>
        <v>0</v>
      </c>
      <c r="F24" s="219"/>
      <c r="G24" s="219"/>
      <c r="H24" s="220">
        <f t="shared" ref="H24" si="5">F24-G24</f>
        <v>0</v>
      </c>
      <c r="I24" s="219">
        <f t="shared" ref="I24" si="6">G24-D24</f>
        <v>0</v>
      </c>
    </row>
  </sheetData>
  <mergeCells count="17">
    <mergeCell ref="A13:B13"/>
    <mergeCell ref="A2:F2"/>
    <mergeCell ref="A23:B23"/>
    <mergeCell ref="A24:B24"/>
    <mergeCell ref="A6:B6"/>
    <mergeCell ref="A5:B5"/>
    <mergeCell ref="A4:F4"/>
    <mergeCell ref="A18:I18"/>
    <mergeCell ref="A20:I20"/>
    <mergeCell ref="A21:B22"/>
    <mergeCell ref="C21:E21"/>
    <mergeCell ref="F21:H21"/>
    <mergeCell ref="I21:I22"/>
    <mergeCell ref="A7:B7"/>
    <mergeCell ref="A8:A9"/>
    <mergeCell ref="A10:B10"/>
    <mergeCell ref="A11:A12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8CD2-96BB-49F5-95D0-70DE5186EF9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606E-8674-4B63-A9C7-F919B29842C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E77D-4371-4304-88B5-DF444310CCE9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5BC9-583A-4FC4-A879-A049BF7B17E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E26A-DE58-4585-9107-6AF4D890516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5857-1EF4-4542-9449-BF7EE53AE14C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7662-82F5-4AFC-9F61-4ABCD9259A1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0A9A-1C66-4397-9095-C85A37843E3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395B-8D37-4801-B114-91EB87D213B1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353A-F498-4109-BD2B-5322D2B76C2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2AFB-F2A6-4061-9607-817378E76EE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0EB0-3360-45AE-8D3F-15358AD8BC5E}">
  <sheetPr>
    <pageSetUpPr fitToPage="1"/>
  </sheetPr>
  <dimension ref="A2:E29"/>
  <sheetViews>
    <sheetView workbookViewId="0">
      <selection activeCell="B27" sqref="B27"/>
    </sheetView>
  </sheetViews>
  <sheetFormatPr defaultRowHeight="15" x14ac:dyDescent="0.25"/>
  <cols>
    <col min="1" max="1" width="25.85546875" customWidth="1"/>
    <col min="2" max="5" width="18.7109375" customWidth="1"/>
  </cols>
  <sheetData>
    <row r="2" spans="1:5" x14ac:dyDescent="0.25">
      <c r="A2" s="313" t="s">
        <v>484</v>
      </c>
      <c r="B2" s="313"/>
      <c r="C2" s="313"/>
      <c r="D2" s="313"/>
      <c r="E2" s="313"/>
    </row>
    <row r="4" spans="1:5" ht="21" customHeight="1" x14ac:dyDescent="0.25">
      <c r="A4" s="359" t="s">
        <v>626</v>
      </c>
      <c r="B4" s="359"/>
      <c r="C4" s="359"/>
      <c r="D4" s="359"/>
    </row>
    <row r="5" spans="1:5" x14ac:dyDescent="0.25">
      <c r="A5" s="373" t="s">
        <v>455</v>
      </c>
      <c r="B5" s="373" t="s">
        <v>32</v>
      </c>
      <c r="C5" s="373" t="s">
        <v>249</v>
      </c>
      <c r="D5" s="373"/>
    </row>
    <row r="6" spans="1:5" x14ac:dyDescent="0.25">
      <c r="A6" s="373"/>
      <c r="B6" s="373"/>
      <c r="C6" s="82" t="s">
        <v>250</v>
      </c>
      <c r="D6" s="82" t="s">
        <v>251</v>
      </c>
    </row>
    <row r="7" spans="1:5" x14ac:dyDescent="0.25">
      <c r="A7" s="83" t="s">
        <v>252</v>
      </c>
      <c r="B7" s="163">
        <v>0</v>
      </c>
      <c r="C7" s="163">
        <v>0</v>
      </c>
      <c r="D7" s="163">
        <v>0</v>
      </c>
    </row>
    <row r="8" spans="1:5" x14ac:dyDescent="0.25">
      <c r="A8" s="83" t="s">
        <v>49</v>
      </c>
      <c r="B8" s="163">
        <v>579.05999999999995</v>
      </c>
      <c r="C8" s="163">
        <v>579.05999999999995</v>
      </c>
      <c r="D8" s="163">
        <v>0</v>
      </c>
    </row>
    <row r="9" spans="1:5" x14ac:dyDescent="0.25">
      <c r="A9" s="83" t="s">
        <v>253</v>
      </c>
      <c r="B9" s="163">
        <v>1005.92</v>
      </c>
      <c r="C9" s="163">
        <v>1005.92</v>
      </c>
      <c r="D9" s="163">
        <v>0</v>
      </c>
    </row>
    <row r="10" spans="1:5" ht="30" x14ac:dyDescent="0.25">
      <c r="A10" s="83" t="s">
        <v>254</v>
      </c>
      <c r="B10" s="163">
        <v>579.05999999999995</v>
      </c>
      <c r="C10" s="163">
        <v>579.05999999999995</v>
      </c>
      <c r="D10" s="163">
        <v>0</v>
      </c>
    </row>
    <row r="11" spans="1:5" x14ac:dyDescent="0.25">
      <c r="A11" s="83" t="s">
        <v>255</v>
      </c>
      <c r="B11" s="163">
        <v>0</v>
      </c>
      <c r="C11" s="163">
        <v>0</v>
      </c>
      <c r="D11" s="163">
        <v>0</v>
      </c>
    </row>
    <row r="14" spans="1:5" ht="24.75" customHeight="1" x14ac:dyDescent="0.25">
      <c r="A14" s="359" t="s">
        <v>263</v>
      </c>
      <c r="B14" s="359"/>
      <c r="C14" s="359"/>
    </row>
    <row r="15" spans="1:5" x14ac:dyDescent="0.25">
      <c r="A15" s="373" t="s">
        <v>256</v>
      </c>
      <c r="B15" s="373" t="s">
        <v>627</v>
      </c>
      <c r="C15" s="373"/>
    </row>
    <row r="16" spans="1:5" x14ac:dyDescent="0.25">
      <c r="A16" s="373"/>
      <c r="B16" s="143" t="s">
        <v>257</v>
      </c>
      <c r="C16" s="143" t="s">
        <v>258</v>
      </c>
    </row>
    <row r="17" spans="1:5" x14ac:dyDescent="0.25">
      <c r="A17" s="85" t="s">
        <v>259</v>
      </c>
      <c r="B17" s="266">
        <v>0</v>
      </c>
      <c r="C17" s="86">
        <v>0</v>
      </c>
    </row>
    <row r="18" spans="1:5" x14ac:dyDescent="0.25">
      <c r="A18" s="85" t="s">
        <v>260</v>
      </c>
      <c r="B18" s="266">
        <v>579.05999999999995</v>
      </c>
      <c r="C18" s="86">
        <v>100</v>
      </c>
    </row>
    <row r="19" spans="1:5" x14ac:dyDescent="0.25">
      <c r="A19" s="85" t="s">
        <v>261</v>
      </c>
      <c r="B19" s="266">
        <v>0</v>
      </c>
      <c r="C19" s="86">
        <v>0</v>
      </c>
    </row>
    <row r="20" spans="1:5" x14ac:dyDescent="0.25">
      <c r="A20" s="85" t="s">
        <v>262</v>
      </c>
      <c r="B20" s="266">
        <v>0</v>
      </c>
      <c r="C20" s="86">
        <v>0</v>
      </c>
    </row>
    <row r="21" spans="1:5" x14ac:dyDescent="0.25">
      <c r="A21" s="143" t="s">
        <v>32</v>
      </c>
      <c r="B21" s="267">
        <f>SUM(B17:B20)</f>
        <v>579.05999999999995</v>
      </c>
      <c r="C21" s="267">
        <f>SUM(C17:C20)</f>
        <v>100</v>
      </c>
    </row>
    <row r="24" spans="1:5" ht="28.5" customHeight="1" x14ac:dyDescent="0.25">
      <c r="A24" s="359" t="s">
        <v>264</v>
      </c>
      <c r="B24" s="359"/>
      <c r="C24" s="359"/>
      <c r="D24" s="359"/>
      <c r="E24" s="359"/>
    </row>
    <row r="25" spans="1:5" x14ac:dyDescent="0.25">
      <c r="A25" s="373" t="s">
        <v>456</v>
      </c>
      <c r="B25" s="373" t="s">
        <v>143</v>
      </c>
      <c r="C25" s="373"/>
      <c r="D25" s="373"/>
      <c r="E25" s="373"/>
    </row>
    <row r="26" spans="1:5" x14ac:dyDescent="0.25">
      <c r="A26" s="373"/>
      <c r="B26" s="143">
        <v>2021</v>
      </c>
      <c r="C26" s="143">
        <v>2022</v>
      </c>
      <c r="D26" s="143">
        <v>2023</v>
      </c>
      <c r="E26" s="143">
        <v>2024</v>
      </c>
    </row>
    <row r="27" spans="1:5" x14ac:dyDescent="0.25">
      <c r="A27" s="84" t="s">
        <v>457</v>
      </c>
      <c r="B27" s="163">
        <v>1727.45</v>
      </c>
      <c r="C27" s="163">
        <v>423.5</v>
      </c>
      <c r="D27" s="163">
        <v>1923.11</v>
      </c>
      <c r="E27" s="163">
        <v>2645.54</v>
      </c>
    </row>
    <row r="29" spans="1:5" x14ac:dyDescent="0.25">
      <c r="A29" t="s">
        <v>458</v>
      </c>
    </row>
  </sheetData>
  <mergeCells count="11">
    <mergeCell ref="A2:E2"/>
    <mergeCell ref="A24:E24"/>
    <mergeCell ref="A25:A26"/>
    <mergeCell ref="B25:E25"/>
    <mergeCell ref="A4:D4"/>
    <mergeCell ref="A5:A6"/>
    <mergeCell ref="B5:B6"/>
    <mergeCell ref="C5:D5"/>
    <mergeCell ref="A14:C14"/>
    <mergeCell ref="A15:A16"/>
    <mergeCell ref="B15:C15"/>
  </mergeCells>
  <pageMargins left="0.7" right="0.7" top="0.78740157499999996" bottom="0.78740157499999996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C17B5-FFCE-4BFA-ABD4-846501C3B346}">
  <sheetPr>
    <pageSetUpPr fitToPage="1"/>
  </sheetPr>
  <dimension ref="A2:G7"/>
  <sheetViews>
    <sheetView workbookViewId="0">
      <selection activeCell="Q17" sqref="Q17"/>
    </sheetView>
  </sheetViews>
  <sheetFormatPr defaultRowHeight="15" x14ac:dyDescent="0.25"/>
  <cols>
    <col min="1" max="1" width="14.7109375" customWidth="1"/>
    <col min="2" max="2" width="22.7109375" customWidth="1"/>
    <col min="3" max="3" width="11.28515625" customWidth="1"/>
    <col min="4" max="5" width="15" customWidth="1"/>
    <col min="6" max="6" width="13.140625" customWidth="1"/>
    <col min="7" max="7" width="29" customWidth="1"/>
  </cols>
  <sheetData>
    <row r="2" spans="1:7" x14ac:dyDescent="0.25">
      <c r="A2" s="313" t="s">
        <v>485</v>
      </c>
      <c r="B2" s="313"/>
      <c r="C2" s="313"/>
      <c r="D2" s="313"/>
      <c r="E2" s="313"/>
      <c r="F2" s="313"/>
      <c r="G2" s="313"/>
    </row>
    <row r="4" spans="1:7" x14ac:dyDescent="0.25">
      <c r="A4" s="354" t="s">
        <v>274</v>
      </c>
      <c r="B4" s="354"/>
      <c r="C4" s="354"/>
      <c r="D4" s="354"/>
      <c r="E4" s="354"/>
      <c r="F4" s="354"/>
      <c r="G4" s="354"/>
    </row>
    <row r="5" spans="1:7" x14ac:dyDescent="0.25">
      <c r="A5" s="374" t="s">
        <v>266</v>
      </c>
      <c r="B5" s="374" t="s">
        <v>267</v>
      </c>
      <c r="C5" s="375" t="s">
        <v>268</v>
      </c>
      <c r="D5" s="376">
        <v>2025</v>
      </c>
      <c r="E5" s="376"/>
      <c r="F5" s="376"/>
      <c r="G5" s="375" t="s">
        <v>269</v>
      </c>
    </row>
    <row r="6" spans="1:7" x14ac:dyDescent="0.25">
      <c r="A6" s="374"/>
      <c r="B6" s="374"/>
      <c r="C6" s="375"/>
      <c r="D6" s="87" t="s">
        <v>270</v>
      </c>
      <c r="E6" s="87" t="s">
        <v>271</v>
      </c>
      <c r="F6" s="87" t="s">
        <v>272</v>
      </c>
      <c r="G6" s="375"/>
    </row>
    <row r="7" spans="1:7" ht="90" x14ac:dyDescent="0.25">
      <c r="A7" s="13" t="s">
        <v>635</v>
      </c>
      <c r="B7" s="88" t="s">
        <v>649</v>
      </c>
      <c r="C7" s="88">
        <v>10664.17</v>
      </c>
      <c r="D7" s="14">
        <v>0</v>
      </c>
      <c r="E7" s="14">
        <v>0</v>
      </c>
      <c r="F7" s="14">
        <v>0</v>
      </c>
      <c r="G7" s="307" t="s">
        <v>665</v>
      </c>
    </row>
  </sheetData>
  <mergeCells count="7">
    <mergeCell ref="A2:G2"/>
    <mergeCell ref="A4:G4"/>
    <mergeCell ref="A5:A6"/>
    <mergeCell ref="B5:B6"/>
    <mergeCell ref="C5:C6"/>
    <mergeCell ref="D5:F5"/>
    <mergeCell ref="G5:G6"/>
  </mergeCells>
  <pageMargins left="0.7" right="0.7" top="0.78740157499999996" bottom="0.78740157499999996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2EA7-8DDB-45F0-8028-4DE2A20D879C}">
  <dimension ref="A2:H21"/>
  <sheetViews>
    <sheetView workbookViewId="0">
      <selection activeCell="A2" sqref="A2:H21"/>
    </sheetView>
  </sheetViews>
  <sheetFormatPr defaultRowHeight="15" x14ac:dyDescent="0.25"/>
  <cols>
    <col min="1" max="8" width="16.28515625" customWidth="1"/>
  </cols>
  <sheetData>
    <row r="2" spans="1:8" x14ac:dyDescent="0.25">
      <c r="A2" s="313" t="s">
        <v>486</v>
      </c>
      <c r="B2" s="313"/>
      <c r="C2" s="313"/>
      <c r="D2" s="313"/>
      <c r="E2" s="313"/>
      <c r="F2" s="313"/>
      <c r="G2" s="313"/>
      <c r="H2" s="313"/>
    </row>
    <row r="4" spans="1:8" x14ac:dyDescent="0.25">
      <c r="A4" s="379" t="s">
        <v>282</v>
      </c>
      <c r="B4" s="379"/>
      <c r="C4" s="379"/>
      <c r="D4" s="379"/>
      <c r="E4" s="379"/>
      <c r="F4" s="379"/>
      <c r="G4" s="379"/>
      <c r="H4" s="379"/>
    </row>
    <row r="5" spans="1:8" x14ac:dyDescent="0.25">
      <c r="A5" s="374" t="s">
        <v>275</v>
      </c>
      <c r="B5" s="374" t="s">
        <v>276</v>
      </c>
      <c r="C5" s="380" t="s">
        <v>277</v>
      </c>
      <c r="D5" s="375" t="s">
        <v>278</v>
      </c>
      <c r="E5" s="376" t="s">
        <v>50</v>
      </c>
      <c r="F5" s="376"/>
      <c r="G5" s="376"/>
      <c r="H5" s="375" t="s">
        <v>269</v>
      </c>
    </row>
    <row r="6" spans="1:8" x14ac:dyDescent="0.25">
      <c r="A6" s="374"/>
      <c r="B6" s="374"/>
      <c r="C6" s="381"/>
      <c r="D6" s="375"/>
      <c r="E6" s="87" t="s">
        <v>270</v>
      </c>
      <c r="F6" s="87" t="s">
        <v>271</v>
      </c>
      <c r="G6" s="87" t="s">
        <v>272</v>
      </c>
      <c r="H6" s="375"/>
    </row>
    <row r="7" spans="1:8" x14ac:dyDescent="0.25">
      <c r="A7" s="377"/>
      <c r="B7" s="377"/>
      <c r="C7" s="89" t="s">
        <v>279</v>
      </c>
      <c r="D7" s="14"/>
      <c r="E7" s="14"/>
      <c r="F7" s="14"/>
      <c r="G7" s="14">
        <f>E7-F7</f>
        <v>0</v>
      </c>
      <c r="H7" s="378"/>
    </row>
    <row r="8" spans="1:8" x14ac:dyDescent="0.25">
      <c r="A8" s="377"/>
      <c r="B8" s="377"/>
      <c r="C8" s="89" t="s">
        <v>280</v>
      </c>
      <c r="D8" s="14"/>
      <c r="E8" s="14"/>
      <c r="F8" s="14"/>
      <c r="G8" s="14">
        <f>E8-F8</f>
        <v>0</v>
      </c>
      <c r="H8" s="378"/>
    </row>
    <row r="9" spans="1:8" x14ac:dyDescent="0.25">
      <c r="A9" s="377"/>
      <c r="B9" s="377"/>
      <c r="C9" s="89" t="s">
        <v>281</v>
      </c>
      <c r="D9" s="14">
        <f>D7+D8</f>
        <v>0</v>
      </c>
      <c r="E9" s="14">
        <f t="shared" ref="E9:G9" si="0">E7+E8</f>
        <v>0</v>
      </c>
      <c r="F9" s="14">
        <f t="shared" si="0"/>
        <v>0</v>
      </c>
      <c r="G9" s="14">
        <f t="shared" si="0"/>
        <v>0</v>
      </c>
      <c r="H9" s="378"/>
    </row>
    <row r="10" spans="1:8" x14ac:dyDescent="0.25">
      <c r="A10" s="377"/>
      <c r="B10" s="377"/>
      <c r="C10" s="89" t="s">
        <v>279</v>
      </c>
      <c r="D10" s="14"/>
      <c r="E10" s="14"/>
      <c r="F10" s="14"/>
      <c r="G10" s="14">
        <f>E10-F10</f>
        <v>0</v>
      </c>
      <c r="H10" s="378"/>
    </row>
    <row r="11" spans="1:8" x14ac:dyDescent="0.25">
      <c r="A11" s="377"/>
      <c r="B11" s="377"/>
      <c r="C11" s="89" t="s">
        <v>280</v>
      </c>
      <c r="D11" s="14"/>
      <c r="E11" s="14"/>
      <c r="F11" s="14"/>
      <c r="G11" s="14">
        <f>E11-F11</f>
        <v>0</v>
      </c>
      <c r="H11" s="378"/>
    </row>
    <row r="12" spans="1:8" x14ac:dyDescent="0.25">
      <c r="A12" s="377"/>
      <c r="B12" s="377"/>
      <c r="C12" s="89" t="s">
        <v>281</v>
      </c>
      <c r="D12" s="14">
        <f>D10+D11</f>
        <v>0</v>
      </c>
      <c r="E12" s="14">
        <f t="shared" ref="E12:G12" si="1">E10+E11</f>
        <v>0</v>
      </c>
      <c r="F12" s="14">
        <f t="shared" si="1"/>
        <v>0</v>
      </c>
      <c r="G12" s="14">
        <f t="shared" si="1"/>
        <v>0</v>
      </c>
      <c r="H12" s="378"/>
    </row>
    <row r="13" spans="1:8" x14ac:dyDescent="0.25">
      <c r="A13" s="377"/>
      <c r="B13" s="377"/>
      <c r="C13" s="89" t="s">
        <v>279</v>
      </c>
      <c r="D13" s="14"/>
      <c r="E13" s="14"/>
      <c r="F13" s="14"/>
      <c r="G13" s="14">
        <f>E13-F13</f>
        <v>0</v>
      </c>
      <c r="H13" s="378"/>
    </row>
    <row r="14" spans="1:8" x14ac:dyDescent="0.25">
      <c r="A14" s="377"/>
      <c r="B14" s="377"/>
      <c r="C14" s="89" t="s">
        <v>280</v>
      </c>
      <c r="D14" s="14"/>
      <c r="E14" s="14"/>
      <c r="F14" s="14"/>
      <c r="G14" s="14">
        <f>E14-F14</f>
        <v>0</v>
      </c>
      <c r="H14" s="378"/>
    </row>
    <row r="15" spans="1:8" x14ac:dyDescent="0.25">
      <c r="A15" s="377"/>
      <c r="B15" s="377"/>
      <c r="C15" s="89" t="s">
        <v>281</v>
      </c>
      <c r="D15" s="14">
        <f>D13+D14</f>
        <v>0</v>
      </c>
      <c r="E15" s="14">
        <f t="shared" ref="E15:G15" si="2">E13+E14</f>
        <v>0</v>
      </c>
      <c r="F15" s="14">
        <f t="shared" si="2"/>
        <v>0</v>
      </c>
      <c r="G15" s="14">
        <f t="shared" si="2"/>
        <v>0</v>
      </c>
      <c r="H15" s="378"/>
    </row>
    <row r="16" spans="1:8" x14ac:dyDescent="0.25">
      <c r="A16" s="377"/>
      <c r="B16" s="377"/>
      <c r="C16" s="89" t="s">
        <v>279</v>
      </c>
      <c r="D16" s="14"/>
      <c r="E16" s="14"/>
      <c r="F16" s="14"/>
      <c r="G16" s="14">
        <f>E16-F16</f>
        <v>0</v>
      </c>
      <c r="H16" s="378"/>
    </row>
    <row r="17" spans="1:8" x14ac:dyDescent="0.25">
      <c r="A17" s="377"/>
      <c r="B17" s="377"/>
      <c r="C17" s="89" t="s">
        <v>280</v>
      </c>
      <c r="D17" s="14"/>
      <c r="E17" s="14"/>
      <c r="F17" s="14"/>
      <c r="G17" s="14">
        <f>E17-F17</f>
        <v>0</v>
      </c>
      <c r="H17" s="378"/>
    </row>
    <row r="18" spans="1:8" x14ac:dyDescent="0.25">
      <c r="A18" s="377"/>
      <c r="B18" s="377"/>
      <c r="C18" s="89" t="s">
        <v>281</v>
      </c>
      <c r="D18" s="14">
        <f>D16+D17</f>
        <v>0</v>
      </c>
      <c r="E18" s="14">
        <f t="shared" ref="E18:G18" si="3">E16+E17</f>
        <v>0</v>
      </c>
      <c r="F18" s="14">
        <f t="shared" si="3"/>
        <v>0</v>
      </c>
      <c r="G18" s="14">
        <f t="shared" si="3"/>
        <v>0</v>
      </c>
      <c r="H18" s="378"/>
    </row>
    <row r="19" spans="1:8" x14ac:dyDescent="0.25">
      <c r="A19" s="377"/>
      <c r="B19" s="377"/>
      <c r="C19" s="89" t="s">
        <v>279</v>
      </c>
      <c r="D19" s="14"/>
      <c r="E19" s="14"/>
      <c r="F19" s="14"/>
      <c r="G19" s="14">
        <f>E19-F19</f>
        <v>0</v>
      </c>
      <c r="H19" s="378"/>
    </row>
    <row r="20" spans="1:8" x14ac:dyDescent="0.25">
      <c r="A20" s="377"/>
      <c r="B20" s="377"/>
      <c r="C20" s="89" t="s">
        <v>280</v>
      </c>
      <c r="D20" s="14"/>
      <c r="E20" s="14"/>
      <c r="F20" s="14"/>
      <c r="G20" s="14">
        <f>E20-F20</f>
        <v>0</v>
      </c>
      <c r="H20" s="378"/>
    </row>
    <row r="21" spans="1:8" x14ac:dyDescent="0.25">
      <c r="A21" s="377"/>
      <c r="B21" s="377"/>
      <c r="C21" s="89" t="s">
        <v>281</v>
      </c>
      <c r="D21" s="14">
        <f>D19+D20</f>
        <v>0</v>
      </c>
      <c r="E21" s="14">
        <f t="shared" ref="E21:G21" si="4">E19+E20</f>
        <v>0</v>
      </c>
      <c r="F21" s="14">
        <f t="shared" si="4"/>
        <v>0</v>
      </c>
      <c r="G21" s="14">
        <f t="shared" si="4"/>
        <v>0</v>
      </c>
      <c r="H21" s="378"/>
    </row>
  </sheetData>
  <mergeCells count="23">
    <mergeCell ref="A2:H2"/>
    <mergeCell ref="H5:H6"/>
    <mergeCell ref="A5:A6"/>
    <mergeCell ref="B5:B6"/>
    <mergeCell ref="C5:C6"/>
    <mergeCell ref="D5:D6"/>
    <mergeCell ref="E5:G5"/>
    <mergeCell ref="A19:A21"/>
    <mergeCell ref="B19:B21"/>
    <mergeCell ref="H19:H21"/>
    <mergeCell ref="A4:H4"/>
    <mergeCell ref="A13:A15"/>
    <mergeCell ref="B13:B15"/>
    <mergeCell ref="H13:H15"/>
    <mergeCell ref="A16:A18"/>
    <mergeCell ref="B16:B18"/>
    <mergeCell ref="H16:H18"/>
    <mergeCell ref="A7:A9"/>
    <mergeCell ref="B7:B9"/>
    <mergeCell ref="H7:H9"/>
    <mergeCell ref="A10:A12"/>
    <mergeCell ref="B10:B12"/>
    <mergeCell ref="H10:H12"/>
  </mergeCells>
  <pageMargins left="0.7" right="0.7" top="0.78740157499999996" bottom="0.78740157499999996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BD63-12BF-4954-9633-C77AB79A1ADC}">
  <sheetPr>
    <pageSetUpPr fitToPage="1"/>
  </sheetPr>
  <dimension ref="A1:F30"/>
  <sheetViews>
    <sheetView workbookViewId="0">
      <selection sqref="A1:F31"/>
    </sheetView>
  </sheetViews>
  <sheetFormatPr defaultRowHeight="15" x14ac:dyDescent="0.25"/>
  <cols>
    <col min="1" max="1" width="33.140625" customWidth="1"/>
    <col min="2" max="2" width="32.140625" customWidth="1"/>
    <col min="3" max="6" width="19.5703125" customWidth="1"/>
  </cols>
  <sheetData>
    <row r="1" spans="1:6" x14ac:dyDescent="0.25">
      <c r="A1" s="313" t="s">
        <v>487</v>
      </c>
      <c r="B1" s="313"/>
      <c r="C1" s="313"/>
      <c r="D1" s="313"/>
      <c r="E1" s="313"/>
      <c r="F1" s="313"/>
    </row>
    <row r="4" spans="1:6" x14ac:dyDescent="0.25">
      <c r="A4" s="63" t="s">
        <v>290</v>
      </c>
      <c r="B4" s="63" t="s">
        <v>291</v>
      </c>
    </row>
    <row r="5" spans="1:6" x14ac:dyDescent="0.25">
      <c r="A5" s="90" t="s">
        <v>292</v>
      </c>
      <c r="B5" s="91"/>
    </row>
    <row r="6" spans="1:6" x14ac:dyDescent="0.25">
      <c r="A6" s="92" t="s">
        <v>293</v>
      </c>
      <c r="B6" s="91"/>
    </row>
    <row r="7" spans="1:6" x14ac:dyDescent="0.25">
      <c r="A7" s="92" t="s">
        <v>294</v>
      </c>
      <c r="B7" s="91"/>
    </row>
    <row r="8" spans="1:6" x14ac:dyDescent="0.25">
      <c r="A8" s="92"/>
      <c r="B8" s="91"/>
    </row>
    <row r="9" spans="1:6" x14ac:dyDescent="0.25">
      <c r="A9" s="90" t="s">
        <v>295</v>
      </c>
      <c r="B9" s="91"/>
    </row>
    <row r="10" spans="1:6" x14ac:dyDescent="0.25">
      <c r="A10" s="92" t="s">
        <v>296</v>
      </c>
      <c r="B10" s="91"/>
    </row>
    <row r="11" spans="1:6" x14ac:dyDescent="0.25">
      <c r="A11" s="92" t="s">
        <v>294</v>
      </c>
      <c r="B11" s="91"/>
    </row>
    <row r="14" spans="1:6" x14ac:dyDescent="0.25">
      <c r="A14" s="354" t="s">
        <v>301</v>
      </c>
      <c r="B14" s="354"/>
      <c r="C14" s="354"/>
      <c r="D14" s="354"/>
      <c r="E14" s="354"/>
      <c r="F14" s="354"/>
    </row>
    <row r="15" spans="1:6" ht="28.5" x14ac:dyDescent="0.25">
      <c r="A15" s="385" t="s">
        <v>298</v>
      </c>
      <c r="B15" s="385"/>
      <c r="C15" s="93" t="s">
        <v>10</v>
      </c>
      <c r="D15" s="93" t="s">
        <v>12</v>
      </c>
      <c r="E15" s="93" t="s">
        <v>13</v>
      </c>
      <c r="F15" s="93" t="s">
        <v>9</v>
      </c>
    </row>
    <row r="16" spans="1:6" x14ac:dyDescent="0.25">
      <c r="A16" s="386" t="s">
        <v>52</v>
      </c>
      <c r="B16" s="386"/>
      <c r="C16" s="94"/>
      <c r="D16" s="94"/>
      <c r="E16" s="94"/>
      <c r="F16" s="94"/>
    </row>
    <row r="17" spans="1:6" ht="30" x14ac:dyDescent="0.25">
      <c r="A17" s="387" t="s">
        <v>106</v>
      </c>
      <c r="B17" s="95" t="s">
        <v>299</v>
      </c>
      <c r="C17" s="95"/>
      <c r="D17" s="95"/>
      <c r="E17" s="95"/>
      <c r="F17" s="95"/>
    </row>
    <row r="18" spans="1:6" x14ac:dyDescent="0.25">
      <c r="A18" s="387"/>
      <c r="B18" s="95" t="s">
        <v>300</v>
      </c>
      <c r="C18" s="95"/>
      <c r="D18" s="95"/>
      <c r="E18" s="95"/>
      <c r="F18" s="95"/>
    </row>
    <row r="19" spans="1:6" x14ac:dyDescent="0.25">
      <c r="A19" s="386" t="s">
        <v>57</v>
      </c>
      <c r="B19" s="386"/>
      <c r="C19" s="94"/>
      <c r="D19" s="94"/>
      <c r="E19" s="94"/>
      <c r="F19" s="94"/>
    </row>
    <row r="22" spans="1:6" x14ac:dyDescent="0.25">
      <c r="A22" s="382" t="s">
        <v>302</v>
      </c>
      <c r="B22" s="382"/>
      <c r="C22" s="382"/>
      <c r="D22" s="382"/>
      <c r="E22" s="382"/>
    </row>
    <row r="23" spans="1:6" x14ac:dyDescent="0.25">
      <c r="A23" s="382" t="s">
        <v>290</v>
      </c>
      <c r="B23" s="383" t="s">
        <v>208</v>
      </c>
      <c r="C23" s="383" t="s">
        <v>303</v>
      </c>
      <c r="D23" s="383" t="s">
        <v>304</v>
      </c>
      <c r="E23" s="383" t="s">
        <v>305</v>
      </c>
    </row>
    <row r="24" spans="1:6" x14ac:dyDescent="0.25">
      <c r="A24" s="382"/>
      <c r="B24" s="384"/>
      <c r="C24" s="384"/>
      <c r="D24" s="384"/>
      <c r="E24" s="384"/>
    </row>
    <row r="25" spans="1:6" x14ac:dyDescent="0.25">
      <c r="A25" s="184" t="s">
        <v>306</v>
      </c>
      <c r="B25" s="185"/>
      <c r="C25" s="185"/>
      <c r="D25" s="185"/>
      <c r="E25" s="185"/>
    </row>
    <row r="26" spans="1:6" x14ac:dyDescent="0.25">
      <c r="A26" s="186" t="s">
        <v>307</v>
      </c>
      <c r="B26" s="75"/>
      <c r="C26" s="75"/>
      <c r="D26" s="75"/>
      <c r="E26" s="75"/>
    </row>
    <row r="27" spans="1:6" x14ac:dyDescent="0.25">
      <c r="A27" s="186" t="s">
        <v>308</v>
      </c>
      <c r="B27" s="75"/>
      <c r="C27" s="75"/>
      <c r="D27" s="75"/>
      <c r="E27" s="75"/>
    </row>
    <row r="28" spans="1:6" x14ac:dyDescent="0.25">
      <c r="A28" s="184" t="s">
        <v>309</v>
      </c>
      <c r="B28" s="185"/>
      <c r="C28" s="185"/>
      <c r="D28" s="185"/>
      <c r="E28" s="185"/>
    </row>
    <row r="29" spans="1:6" x14ac:dyDescent="0.25">
      <c r="A29" s="186" t="s">
        <v>307</v>
      </c>
      <c r="B29" s="75"/>
      <c r="C29" s="75"/>
      <c r="D29" s="75"/>
      <c r="E29" s="75"/>
    </row>
    <row r="30" spans="1:6" x14ac:dyDescent="0.25">
      <c r="A30" s="186" t="s">
        <v>308</v>
      </c>
      <c r="B30" s="75"/>
      <c r="C30" s="75"/>
      <c r="D30" s="75"/>
      <c r="E30" s="75"/>
    </row>
  </sheetData>
  <mergeCells count="12">
    <mergeCell ref="A1:F1"/>
    <mergeCell ref="A15:B15"/>
    <mergeCell ref="A16:B16"/>
    <mergeCell ref="A17:A18"/>
    <mergeCell ref="A19:B19"/>
    <mergeCell ref="A14:F14"/>
    <mergeCell ref="A22:E22"/>
    <mergeCell ref="A23:A24"/>
    <mergeCell ref="B23:B24"/>
    <mergeCell ref="C23:C24"/>
    <mergeCell ref="D23:D24"/>
    <mergeCell ref="E23:E24"/>
  </mergeCells>
  <pageMargins left="0.7" right="0.7" top="0.48" bottom="0.78740157499999996" header="0.3" footer="0.3"/>
  <pageSetup paperSize="9" scale="91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53BF-701A-4F1A-A1BA-26D9913119AB}">
  <sheetPr>
    <pageSetUpPr fitToPage="1"/>
  </sheetPr>
  <dimension ref="A1:H23"/>
  <sheetViews>
    <sheetView workbookViewId="0">
      <selection activeCell="N8" sqref="N8:N9"/>
    </sheetView>
  </sheetViews>
  <sheetFormatPr defaultRowHeight="15" x14ac:dyDescent="0.25"/>
  <cols>
    <col min="1" max="1" width="38.28515625" customWidth="1"/>
    <col min="2" max="6" width="16.28515625" customWidth="1"/>
    <col min="7" max="7" width="14" customWidth="1"/>
    <col min="8" max="8" width="28.7109375" customWidth="1"/>
  </cols>
  <sheetData>
    <row r="1" spans="1:8" x14ac:dyDescent="0.25">
      <c r="A1" s="313" t="s">
        <v>488</v>
      </c>
      <c r="B1" s="313"/>
      <c r="C1" s="313"/>
      <c r="D1" s="313"/>
      <c r="E1" s="313"/>
      <c r="F1" s="313"/>
      <c r="G1" s="313"/>
      <c r="H1" s="313"/>
    </row>
    <row r="3" spans="1:8" x14ac:dyDescent="0.25">
      <c r="A3" s="354" t="s">
        <v>562</v>
      </c>
      <c r="B3" s="354"/>
      <c r="C3" s="354"/>
      <c r="D3" s="354"/>
      <c r="E3" s="354"/>
      <c r="F3" s="354"/>
      <c r="G3" s="354"/>
      <c r="H3" s="354"/>
    </row>
    <row r="4" spans="1:8" ht="15" customHeight="1" x14ac:dyDescent="0.25">
      <c r="A4" s="388" t="s">
        <v>310</v>
      </c>
      <c r="B4" s="388" t="s">
        <v>628</v>
      </c>
      <c r="C4" s="388" t="s">
        <v>311</v>
      </c>
      <c r="D4" s="388" t="s">
        <v>629</v>
      </c>
      <c r="E4" s="390" t="s">
        <v>630</v>
      </c>
      <c r="F4" s="391"/>
      <c r="G4" s="388" t="s">
        <v>633</v>
      </c>
      <c r="H4" s="388" t="s">
        <v>317</v>
      </c>
    </row>
    <row r="5" spans="1:8" ht="45" x14ac:dyDescent="0.25">
      <c r="A5" s="389"/>
      <c r="B5" s="389"/>
      <c r="C5" s="389"/>
      <c r="D5" s="389"/>
      <c r="E5" s="96" t="s">
        <v>631</v>
      </c>
      <c r="F5" s="97" t="s">
        <v>632</v>
      </c>
      <c r="G5" s="389"/>
      <c r="H5" s="389"/>
    </row>
    <row r="6" spans="1:8" x14ac:dyDescent="0.25">
      <c r="A6" s="98" t="s">
        <v>312</v>
      </c>
      <c r="B6" s="268">
        <v>6022.63</v>
      </c>
      <c r="C6" s="268">
        <v>5</v>
      </c>
      <c r="D6" s="268">
        <v>3277.09</v>
      </c>
      <c r="E6" s="268">
        <v>1707.45</v>
      </c>
      <c r="F6" s="268">
        <v>1033.0899999999999</v>
      </c>
      <c r="G6" s="269">
        <v>4328.3500000000004</v>
      </c>
      <c r="H6" s="98" t="s">
        <v>620</v>
      </c>
    </row>
    <row r="7" spans="1:8" x14ac:dyDescent="0.25">
      <c r="A7" s="99" t="s">
        <v>104</v>
      </c>
      <c r="B7" s="100"/>
      <c r="C7" s="100"/>
      <c r="D7" s="100"/>
      <c r="E7" s="100"/>
      <c r="F7" s="100"/>
      <c r="G7" s="99"/>
      <c r="H7" s="99"/>
    </row>
    <row r="8" spans="1:8" ht="135" x14ac:dyDescent="0.25">
      <c r="A8" s="101" t="s">
        <v>313</v>
      </c>
      <c r="B8" s="102">
        <v>975.7</v>
      </c>
      <c r="C8" s="270">
        <v>0</v>
      </c>
      <c r="D8" s="270">
        <v>0</v>
      </c>
      <c r="E8" s="270">
        <v>468.31</v>
      </c>
      <c r="F8" s="270">
        <v>507.39</v>
      </c>
      <c r="G8" s="27">
        <v>525.54999999999995</v>
      </c>
      <c r="H8" s="27" t="s">
        <v>666</v>
      </c>
    </row>
    <row r="9" spans="1:8" ht="90" x14ac:dyDescent="0.25">
      <c r="A9" s="101" t="s">
        <v>314</v>
      </c>
      <c r="B9" s="270">
        <v>3708.95</v>
      </c>
      <c r="C9" s="270">
        <v>5</v>
      </c>
      <c r="D9" s="270">
        <v>3277.09</v>
      </c>
      <c r="E9" s="270">
        <v>0</v>
      </c>
      <c r="F9" s="270">
        <v>426.86</v>
      </c>
      <c r="G9" s="248">
        <v>3703.94</v>
      </c>
      <c r="H9" s="27" t="s">
        <v>634</v>
      </c>
    </row>
    <row r="10" spans="1:8" x14ac:dyDescent="0.25">
      <c r="A10" s="98" t="s">
        <v>315</v>
      </c>
      <c r="B10" s="268">
        <v>1790.9</v>
      </c>
      <c r="C10" s="268">
        <v>0</v>
      </c>
      <c r="D10" s="268">
        <v>0</v>
      </c>
      <c r="E10" s="268">
        <v>1790.9</v>
      </c>
      <c r="F10" s="268">
        <v>0</v>
      </c>
      <c r="G10" s="269">
        <v>1278.93</v>
      </c>
      <c r="H10" s="98"/>
    </row>
    <row r="11" spans="1:8" x14ac:dyDescent="0.25">
      <c r="A11" s="103" t="s">
        <v>32</v>
      </c>
      <c r="B11" s="271">
        <f>B6+B10</f>
        <v>7813.5300000000007</v>
      </c>
      <c r="C11" s="271">
        <f t="shared" ref="C11:D11" si="0">C6+C10</f>
        <v>5</v>
      </c>
      <c r="D11" s="271">
        <f t="shared" si="0"/>
        <v>3277.09</v>
      </c>
      <c r="E11" s="271">
        <f>E6+E10</f>
        <v>3498.3500000000004</v>
      </c>
      <c r="F11" s="271">
        <f>F6+F10</f>
        <v>1033.0899999999999</v>
      </c>
      <c r="G11" s="306">
        <f>G6+G10</f>
        <v>5607.2800000000007</v>
      </c>
      <c r="H11" s="103"/>
    </row>
    <row r="12" spans="1:8" x14ac:dyDescent="0.25">
      <c r="A12" s="104" t="s">
        <v>316</v>
      </c>
      <c r="B12" s="105"/>
      <c r="C12" s="105"/>
      <c r="D12" s="105"/>
      <c r="E12" s="105"/>
      <c r="F12" s="105"/>
      <c r="G12" s="106"/>
      <c r="H12" s="106"/>
    </row>
    <row r="15" spans="1:8" x14ac:dyDescent="0.25">
      <c r="A15" s="354" t="s">
        <v>322</v>
      </c>
      <c r="B15" s="354"/>
      <c r="C15" s="354"/>
      <c r="D15" s="354"/>
      <c r="E15" s="354"/>
    </row>
    <row r="16" spans="1:8" ht="45" x14ac:dyDescent="0.25">
      <c r="A16" s="42" t="s">
        <v>42</v>
      </c>
      <c r="B16" s="42" t="s">
        <v>318</v>
      </c>
      <c r="C16" s="42" t="s">
        <v>319</v>
      </c>
      <c r="D16" s="42" t="s">
        <v>320</v>
      </c>
      <c r="E16" s="42" t="s">
        <v>321</v>
      </c>
    </row>
    <row r="17" spans="1:5" ht="105" x14ac:dyDescent="0.25">
      <c r="A17" s="107">
        <v>6121</v>
      </c>
      <c r="B17" s="107">
        <v>4100000</v>
      </c>
      <c r="C17" s="272">
        <v>5</v>
      </c>
      <c r="D17" s="273" t="s">
        <v>635</v>
      </c>
      <c r="E17" s="273" t="s">
        <v>636</v>
      </c>
    </row>
    <row r="18" spans="1:5" x14ac:dyDescent="0.25">
      <c r="A18" s="107"/>
      <c r="B18" s="107"/>
      <c r="C18" s="107"/>
      <c r="D18" s="107"/>
      <c r="E18" s="107"/>
    </row>
    <row r="19" spans="1:5" x14ac:dyDescent="0.25">
      <c r="A19" s="107"/>
      <c r="B19" s="107"/>
      <c r="C19" s="107"/>
      <c r="D19" s="107"/>
      <c r="E19" s="107"/>
    </row>
    <row r="20" spans="1:5" x14ac:dyDescent="0.25">
      <c r="A20" s="107"/>
      <c r="B20" s="107"/>
      <c r="C20" s="107"/>
      <c r="D20" s="107"/>
      <c r="E20" s="107"/>
    </row>
    <row r="21" spans="1:5" x14ac:dyDescent="0.25">
      <c r="A21" s="107"/>
      <c r="B21" s="107"/>
      <c r="C21" s="107"/>
      <c r="D21" s="107"/>
      <c r="E21" s="107"/>
    </row>
    <row r="22" spans="1:5" x14ac:dyDescent="0.25">
      <c r="A22" s="107"/>
      <c r="B22" s="107"/>
      <c r="C22" s="107"/>
      <c r="D22" s="107"/>
      <c r="E22" s="107"/>
    </row>
    <row r="23" spans="1:5" x14ac:dyDescent="0.25">
      <c r="A23" s="107"/>
      <c r="B23" s="107"/>
      <c r="C23" s="107"/>
      <c r="D23" s="107"/>
      <c r="E23" s="107"/>
    </row>
  </sheetData>
  <mergeCells count="10">
    <mergeCell ref="A1:H1"/>
    <mergeCell ref="G4:G5"/>
    <mergeCell ref="H4:H5"/>
    <mergeCell ref="A3:H3"/>
    <mergeCell ref="A15:E15"/>
    <mergeCell ref="A4:A5"/>
    <mergeCell ref="B4:B5"/>
    <mergeCell ref="C4:C5"/>
    <mergeCell ref="D4:D5"/>
    <mergeCell ref="E4:F4"/>
  </mergeCells>
  <pageMargins left="0.17" right="0.17" top="0.78740157499999996" bottom="0.78740157499999996" header="0.3" footer="0.3"/>
  <pageSetup paperSize="9" scale="71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60DB-3460-4384-AED2-B3441A392C7D}">
  <sheetPr>
    <pageSetUpPr fitToPage="1"/>
  </sheetPr>
  <dimension ref="A2:M466"/>
  <sheetViews>
    <sheetView workbookViewId="0">
      <selection activeCell="D47" sqref="D47"/>
    </sheetView>
  </sheetViews>
  <sheetFormatPr defaultRowHeight="15" x14ac:dyDescent="0.25"/>
  <cols>
    <col min="1" max="1" width="17.5703125" customWidth="1"/>
    <col min="2" max="2" width="26.85546875" customWidth="1"/>
    <col min="3" max="3" width="48" customWidth="1"/>
    <col min="4" max="4" width="23.7109375" customWidth="1"/>
    <col min="5" max="5" width="17.5703125" customWidth="1"/>
    <col min="6" max="6" width="42.5703125" customWidth="1"/>
    <col min="7" max="7" width="11.140625" customWidth="1"/>
    <col min="8" max="8" width="14.7109375" customWidth="1"/>
    <col min="9" max="10" width="13.5703125" customWidth="1"/>
    <col min="11" max="12" width="10.42578125" customWidth="1"/>
    <col min="13" max="13" width="39.42578125" customWidth="1"/>
  </cols>
  <sheetData>
    <row r="2" spans="1:13" x14ac:dyDescent="0.25">
      <c r="A2" s="313" t="s">
        <v>540</v>
      </c>
      <c r="B2" s="313"/>
      <c r="C2" s="313"/>
      <c r="D2" s="313"/>
      <c r="E2" s="313"/>
      <c r="F2" s="313"/>
    </row>
    <row r="4" spans="1:13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</row>
    <row r="8" spans="1:13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</row>
    <row r="9" spans="1:13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</row>
    <row r="10" spans="1:13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</row>
    <row r="13" spans="1:13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  <row r="14" spans="1:13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3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3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3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13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13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13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</row>
    <row r="22" spans="1:13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</row>
    <row r="23" spans="1:13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13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</row>
    <row r="25" spans="1:13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6" spans="1:13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13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13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13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13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1:13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1:13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spans="1:13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1:13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</row>
    <row r="39" spans="1:13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</row>
    <row r="40" spans="1:13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</row>
    <row r="41" spans="1:13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</row>
    <row r="42" spans="1:13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</row>
    <row r="44" spans="1:13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</row>
    <row r="45" spans="1:13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</row>
    <row r="46" spans="1:13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</row>
    <row r="47" spans="1:13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</row>
    <row r="48" spans="1:13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</row>
    <row r="49" spans="1:13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</row>
    <row r="50" spans="1:13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</row>
    <row r="51" spans="1:13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</row>
    <row r="56" spans="1:13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  <row r="57" spans="1:13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3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3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3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  <row r="61" spans="1:13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</row>
    <row r="62" spans="1:13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</row>
    <row r="63" spans="1:13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</row>
    <row r="64" spans="1:13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</row>
    <row r="65" spans="1:13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</row>
    <row r="66" spans="1:13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</row>
    <row r="67" spans="1:13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</row>
    <row r="68" spans="1:13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3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</row>
    <row r="70" spans="1:13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</row>
    <row r="71" spans="1:13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</row>
    <row r="72" spans="1:13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</row>
    <row r="73" spans="1:13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</row>
    <row r="74" spans="1:13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</row>
    <row r="75" spans="1:13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</row>
    <row r="76" spans="1:13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</row>
    <row r="77" spans="1:13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</row>
    <row r="78" spans="1:13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</row>
    <row r="79" spans="1:13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</row>
    <row r="80" spans="1:13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</row>
    <row r="81" spans="1:13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</row>
    <row r="82" spans="1:13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</row>
    <row r="84" spans="1:13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</row>
    <row r="85" spans="1:13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</row>
    <row r="87" spans="1:13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</row>
    <row r="88" spans="1:13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</row>
    <row r="89" spans="1:13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</row>
    <row r="90" spans="1:13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</row>
    <row r="93" spans="1:13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</row>
    <row r="94" spans="1:13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</row>
    <row r="95" spans="1:13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</row>
    <row r="96" spans="1:13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</row>
    <row r="97" spans="1:13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</row>
    <row r="98" spans="1:13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</row>
    <row r="99" spans="1:13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</row>
    <row r="100" spans="1:13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</row>
    <row r="101" spans="1:13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</row>
    <row r="102" spans="1:13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</row>
    <row r="103" spans="1:13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</row>
    <row r="104" spans="1:13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</row>
    <row r="105" spans="1:13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</row>
    <row r="106" spans="1:13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</row>
    <row r="107" spans="1:13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</row>
    <row r="108" spans="1:13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</row>
    <row r="109" spans="1:13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</row>
    <row r="110" spans="1:13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</row>
    <row r="111" spans="1:13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</row>
    <row r="112" spans="1:13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</row>
    <row r="113" spans="1:13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</row>
    <row r="114" spans="1:13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</row>
    <row r="115" spans="1:13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</row>
    <row r="116" spans="1:13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</row>
    <row r="117" spans="1:13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</row>
    <row r="118" spans="1:13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</row>
    <row r="119" spans="1:13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</row>
    <row r="120" spans="1:13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</row>
    <row r="121" spans="1:13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</row>
    <row r="122" spans="1:13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</row>
    <row r="123" spans="1:13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</row>
    <row r="124" spans="1:13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</row>
    <row r="125" spans="1:13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</row>
    <row r="126" spans="1:13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</row>
    <row r="127" spans="1:13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3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</row>
    <row r="129" spans="1:13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</row>
    <row r="130" spans="1:13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</row>
    <row r="131" spans="1:13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</row>
    <row r="132" spans="1:13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</row>
    <row r="133" spans="1:13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</row>
    <row r="134" spans="1:13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</row>
    <row r="135" spans="1:13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</row>
    <row r="136" spans="1:13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</row>
    <row r="137" spans="1:13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</row>
    <row r="138" spans="1:13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</row>
    <row r="139" spans="1:13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</row>
    <row r="140" spans="1:13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</row>
    <row r="141" spans="1:13" x14ac:dyDescent="0.2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</row>
    <row r="142" spans="1:13" x14ac:dyDescent="0.2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</row>
    <row r="143" spans="1:13" x14ac:dyDescent="0.2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</row>
    <row r="144" spans="1:13" x14ac:dyDescent="0.2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</row>
    <row r="145" spans="1:13" x14ac:dyDescent="0.2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</row>
    <row r="146" spans="1:13" x14ac:dyDescent="0.2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</row>
    <row r="147" spans="1:13" x14ac:dyDescent="0.2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</row>
    <row r="148" spans="1:13" x14ac:dyDescent="0.2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</row>
    <row r="149" spans="1:13" x14ac:dyDescent="0.2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</row>
    <row r="150" spans="1:13" x14ac:dyDescent="0.2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</row>
    <row r="151" spans="1:13" x14ac:dyDescent="0.2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</row>
    <row r="152" spans="1:13" x14ac:dyDescent="0.2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</row>
    <row r="153" spans="1:13" x14ac:dyDescent="0.2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</row>
    <row r="154" spans="1:13" x14ac:dyDescent="0.2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</row>
    <row r="155" spans="1:13" x14ac:dyDescent="0.2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</row>
    <row r="156" spans="1:13" x14ac:dyDescent="0.2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</row>
    <row r="157" spans="1:13" x14ac:dyDescent="0.2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</row>
    <row r="158" spans="1:13" x14ac:dyDescent="0.2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</row>
    <row r="159" spans="1:13" x14ac:dyDescent="0.2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</row>
    <row r="160" spans="1:13" x14ac:dyDescent="0.2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</row>
    <row r="161" spans="1:13" x14ac:dyDescent="0.2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</row>
    <row r="162" spans="1:13" x14ac:dyDescent="0.2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</row>
    <row r="163" spans="1:13" x14ac:dyDescent="0.2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</row>
    <row r="164" spans="1:13" x14ac:dyDescent="0.2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</row>
    <row r="165" spans="1:13" x14ac:dyDescent="0.2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</row>
    <row r="166" spans="1:13" x14ac:dyDescent="0.2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</row>
    <row r="167" spans="1:13" x14ac:dyDescent="0.2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</row>
    <row r="168" spans="1:13" x14ac:dyDescent="0.2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</row>
    <row r="169" spans="1:13" x14ac:dyDescent="0.2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</row>
    <row r="170" spans="1:13" x14ac:dyDescent="0.2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</row>
    <row r="171" spans="1:13" x14ac:dyDescent="0.2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</row>
    <row r="172" spans="1:13" x14ac:dyDescent="0.2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</row>
    <row r="173" spans="1:13" x14ac:dyDescent="0.2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</row>
    <row r="174" spans="1:13" x14ac:dyDescent="0.2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</row>
    <row r="175" spans="1:13" x14ac:dyDescent="0.2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</row>
    <row r="176" spans="1:13" x14ac:dyDescent="0.2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</row>
    <row r="177" spans="1:13" x14ac:dyDescent="0.2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</row>
    <row r="178" spans="1:13" x14ac:dyDescent="0.2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</row>
    <row r="179" spans="1:13" x14ac:dyDescent="0.2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</row>
    <row r="180" spans="1:13" x14ac:dyDescent="0.25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</row>
    <row r="181" spans="1:13" x14ac:dyDescent="0.25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</row>
    <row r="182" spans="1:13" x14ac:dyDescent="0.25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</row>
    <row r="183" spans="1:13" x14ac:dyDescent="0.25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</row>
    <row r="184" spans="1:13" x14ac:dyDescent="0.25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</row>
    <row r="185" spans="1:13" x14ac:dyDescent="0.25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</row>
    <row r="186" spans="1:13" x14ac:dyDescent="0.25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</row>
    <row r="187" spans="1:13" x14ac:dyDescent="0.25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</row>
    <row r="188" spans="1:13" x14ac:dyDescent="0.25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</row>
    <row r="189" spans="1:13" x14ac:dyDescent="0.25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</row>
    <row r="190" spans="1:13" x14ac:dyDescent="0.2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</row>
    <row r="191" spans="1:13" x14ac:dyDescent="0.25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</row>
    <row r="192" spans="1:13" x14ac:dyDescent="0.25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</row>
    <row r="193" spans="1:13" x14ac:dyDescent="0.25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</row>
    <row r="194" spans="1:13" x14ac:dyDescent="0.25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</row>
    <row r="195" spans="1:13" x14ac:dyDescent="0.25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</row>
    <row r="196" spans="1:13" x14ac:dyDescent="0.25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</row>
    <row r="197" spans="1:13" x14ac:dyDescent="0.25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</row>
    <row r="198" spans="1:13" x14ac:dyDescent="0.25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</row>
    <row r="199" spans="1:13" x14ac:dyDescent="0.25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</row>
    <row r="200" spans="1:13" x14ac:dyDescent="0.25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</row>
    <row r="201" spans="1:13" x14ac:dyDescent="0.25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</row>
    <row r="202" spans="1:13" x14ac:dyDescent="0.25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</row>
    <row r="203" spans="1:13" x14ac:dyDescent="0.2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</row>
    <row r="204" spans="1:13" x14ac:dyDescent="0.25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</row>
    <row r="205" spans="1:13" x14ac:dyDescent="0.25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</row>
    <row r="206" spans="1:13" x14ac:dyDescent="0.25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</row>
    <row r="207" spans="1:13" x14ac:dyDescent="0.25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</row>
    <row r="208" spans="1:13" x14ac:dyDescent="0.25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</row>
    <row r="209" spans="1:13" x14ac:dyDescent="0.25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</row>
    <row r="210" spans="1:13" x14ac:dyDescent="0.25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1:13" x14ac:dyDescent="0.25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</row>
    <row r="212" spans="1:13" x14ac:dyDescent="0.25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</row>
    <row r="213" spans="1:13" x14ac:dyDescent="0.25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</row>
    <row r="214" spans="1:13" x14ac:dyDescent="0.25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</row>
    <row r="215" spans="1:13" x14ac:dyDescent="0.25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</row>
    <row r="216" spans="1:13" x14ac:dyDescent="0.2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1:13" x14ac:dyDescent="0.25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</row>
    <row r="218" spans="1:13" x14ac:dyDescent="0.25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</row>
    <row r="219" spans="1:13" x14ac:dyDescent="0.2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</row>
    <row r="220" spans="1:13" x14ac:dyDescent="0.25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</row>
    <row r="221" spans="1:13" x14ac:dyDescent="0.25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</row>
    <row r="222" spans="1:13" x14ac:dyDescent="0.25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1:13" x14ac:dyDescent="0.25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</row>
    <row r="224" spans="1:13" x14ac:dyDescent="0.2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</row>
    <row r="225" spans="1:13" x14ac:dyDescent="0.2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</row>
    <row r="226" spans="1:13" x14ac:dyDescent="0.2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</row>
    <row r="227" spans="1:13" x14ac:dyDescent="0.25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</row>
    <row r="228" spans="1:13" x14ac:dyDescent="0.25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1:13" x14ac:dyDescent="0.25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</row>
    <row r="230" spans="1:13" x14ac:dyDescent="0.25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</row>
    <row r="231" spans="1:13" x14ac:dyDescent="0.25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</row>
    <row r="232" spans="1:13" x14ac:dyDescent="0.25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</row>
    <row r="233" spans="1:13" x14ac:dyDescent="0.25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</row>
    <row r="234" spans="1:13" x14ac:dyDescent="0.25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1:13" x14ac:dyDescent="0.25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</row>
    <row r="236" spans="1:13" x14ac:dyDescent="0.2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</row>
    <row r="237" spans="1:13" x14ac:dyDescent="0.2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</row>
    <row r="238" spans="1:13" x14ac:dyDescent="0.2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</row>
    <row r="239" spans="1:13" x14ac:dyDescent="0.25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</row>
    <row r="240" spans="1:13" x14ac:dyDescent="0.25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</row>
    <row r="241" spans="1:13" x14ac:dyDescent="0.25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</row>
    <row r="242" spans="1:13" x14ac:dyDescent="0.25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</row>
    <row r="243" spans="1:13" x14ac:dyDescent="0.25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</row>
    <row r="244" spans="1:13" x14ac:dyDescent="0.25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</row>
    <row r="245" spans="1:13" x14ac:dyDescent="0.25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</row>
    <row r="246" spans="1:13" x14ac:dyDescent="0.25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</row>
    <row r="247" spans="1:13" x14ac:dyDescent="0.25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</row>
    <row r="248" spans="1:13" x14ac:dyDescent="0.25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</row>
    <row r="249" spans="1:13" x14ac:dyDescent="0.25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</row>
    <row r="250" spans="1:13" x14ac:dyDescent="0.2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</row>
    <row r="251" spans="1:13" x14ac:dyDescent="0.25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</row>
    <row r="252" spans="1:13" x14ac:dyDescent="0.25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</row>
    <row r="253" spans="1:13" x14ac:dyDescent="0.2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</row>
    <row r="254" spans="1:13" x14ac:dyDescent="0.2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</row>
    <row r="255" spans="1:13" x14ac:dyDescent="0.2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</row>
    <row r="256" spans="1:13" x14ac:dyDescent="0.2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</row>
    <row r="257" spans="1:13" x14ac:dyDescent="0.25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</row>
    <row r="258" spans="1:13" x14ac:dyDescent="0.25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</row>
    <row r="259" spans="1:13" x14ac:dyDescent="0.25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</row>
    <row r="260" spans="1:13" x14ac:dyDescent="0.25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</row>
    <row r="261" spans="1:13" x14ac:dyDescent="0.25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</row>
    <row r="262" spans="1:13" x14ac:dyDescent="0.25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</row>
    <row r="263" spans="1:13" x14ac:dyDescent="0.25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</row>
    <row r="264" spans="1:13" x14ac:dyDescent="0.25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</row>
    <row r="265" spans="1:13" x14ac:dyDescent="0.25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</row>
    <row r="266" spans="1:13" x14ac:dyDescent="0.25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</row>
    <row r="267" spans="1:13" x14ac:dyDescent="0.2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1:13" x14ac:dyDescent="0.25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 x14ac:dyDescent="0.25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 x14ac:dyDescent="0.25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 x14ac:dyDescent="0.25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 x14ac:dyDescent="0.25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 x14ac:dyDescent="0.25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 x14ac:dyDescent="0.25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 x14ac:dyDescent="0.25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 x14ac:dyDescent="0.25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 x14ac:dyDescent="0.25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1:13" x14ac:dyDescent="0.25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</row>
    <row r="280" spans="1:13" x14ac:dyDescent="0.25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</row>
    <row r="281" spans="1:13" x14ac:dyDescent="0.25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</row>
    <row r="282" spans="1:13" x14ac:dyDescent="0.2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</row>
    <row r="283" spans="1:13" x14ac:dyDescent="0.2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</row>
    <row r="284" spans="1:13" x14ac:dyDescent="0.2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</row>
    <row r="285" spans="1:13" x14ac:dyDescent="0.2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</row>
    <row r="286" spans="1:13" x14ac:dyDescent="0.2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</row>
    <row r="287" spans="1:13" x14ac:dyDescent="0.2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</row>
    <row r="288" spans="1:13" x14ac:dyDescent="0.2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</row>
    <row r="289" spans="1:13" x14ac:dyDescent="0.2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</row>
    <row r="290" spans="1:13" x14ac:dyDescent="0.2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</row>
    <row r="291" spans="1:13" x14ac:dyDescent="0.2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</row>
    <row r="292" spans="1:13" x14ac:dyDescent="0.2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</row>
    <row r="293" spans="1:13" x14ac:dyDescent="0.2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</row>
    <row r="294" spans="1:13" x14ac:dyDescent="0.2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</row>
    <row r="295" spans="1:13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</row>
    <row r="296" spans="1:13" x14ac:dyDescent="0.2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</row>
    <row r="297" spans="1:13" x14ac:dyDescent="0.2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</row>
    <row r="298" spans="1:13" x14ac:dyDescent="0.2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</row>
    <row r="299" spans="1:13" x14ac:dyDescent="0.2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</row>
    <row r="300" spans="1:13" x14ac:dyDescent="0.2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</row>
    <row r="301" spans="1:13" x14ac:dyDescent="0.2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</row>
    <row r="302" spans="1:13" x14ac:dyDescent="0.2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</row>
    <row r="303" spans="1:13" x14ac:dyDescent="0.2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</row>
    <row r="304" spans="1:13" x14ac:dyDescent="0.2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</row>
    <row r="305" spans="1:13" x14ac:dyDescent="0.2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</row>
    <row r="306" spans="1:13" x14ac:dyDescent="0.2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</row>
    <row r="307" spans="1:13" x14ac:dyDescent="0.2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</row>
    <row r="308" spans="1:13" x14ac:dyDescent="0.2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</row>
    <row r="309" spans="1:13" x14ac:dyDescent="0.2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</row>
    <row r="310" spans="1:13" x14ac:dyDescent="0.2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</row>
    <row r="311" spans="1:13" x14ac:dyDescent="0.2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</row>
    <row r="312" spans="1:13" x14ac:dyDescent="0.2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</row>
    <row r="313" spans="1:13" x14ac:dyDescent="0.2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</row>
    <row r="314" spans="1:13" x14ac:dyDescent="0.2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</row>
    <row r="315" spans="1:13" x14ac:dyDescent="0.2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</row>
    <row r="316" spans="1:13" x14ac:dyDescent="0.2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</row>
    <row r="317" spans="1:13" x14ac:dyDescent="0.2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</row>
    <row r="318" spans="1:13" x14ac:dyDescent="0.2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</row>
    <row r="319" spans="1:13" x14ac:dyDescent="0.2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</row>
    <row r="320" spans="1:13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</row>
    <row r="321" spans="1:13" x14ac:dyDescent="0.2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</row>
    <row r="322" spans="1:13" x14ac:dyDescent="0.2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</row>
    <row r="323" spans="1:13" x14ac:dyDescent="0.2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</row>
    <row r="324" spans="1:13" x14ac:dyDescent="0.2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</row>
    <row r="325" spans="1:13" x14ac:dyDescent="0.2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</row>
    <row r="326" spans="1:13" x14ac:dyDescent="0.2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</row>
    <row r="327" spans="1:13" x14ac:dyDescent="0.2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</row>
    <row r="328" spans="1:13" x14ac:dyDescent="0.2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</row>
    <row r="329" spans="1:13" x14ac:dyDescent="0.2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</row>
    <row r="330" spans="1:13" x14ac:dyDescent="0.2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</row>
    <row r="331" spans="1:13" x14ac:dyDescent="0.2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</row>
    <row r="332" spans="1:13" x14ac:dyDescent="0.2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</row>
    <row r="333" spans="1:13" x14ac:dyDescent="0.2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</row>
    <row r="334" spans="1:13" x14ac:dyDescent="0.2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</row>
    <row r="335" spans="1:13" x14ac:dyDescent="0.2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</row>
    <row r="336" spans="1:13" x14ac:dyDescent="0.2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</row>
    <row r="337" spans="1:13" x14ac:dyDescent="0.2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</row>
    <row r="338" spans="1:13" x14ac:dyDescent="0.2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</row>
    <row r="339" spans="1:13" x14ac:dyDescent="0.2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</row>
    <row r="340" spans="1:13" x14ac:dyDescent="0.2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</row>
    <row r="341" spans="1:13" x14ac:dyDescent="0.2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</row>
    <row r="342" spans="1:13" x14ac:dyDescent="0.2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</row>
    <row r="343" spans="1:13" x14ac:dyDescent="0.2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</row>
    <row r="344" spans="1:13" x14ac:dyDescent="0.2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</row>
    <row r="345" spans="1:13" x14ac:dyDescent="0.2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</row>
    <row r="346" spans="1:13" x14ac:dyDescent="0.2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</row>
    <row r="347" spans="1:13" x14ac:dyDescent="0.2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</row>
    <row r="348" spans="1:13" x14ac:dyDescent="0.2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</row>
    <row r="349" spans="1:13" x14ac:dyDescent="0.2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</row>
    <row r="350" spans="1:13" x14ac:dyDescent="0.2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</row>
    <row r="351" spans="1:13" x14ac:dyDescent="0.2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</row>
    <row r="352" spans="1:13" x14ac:dyDescent="0.2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</row>
    <row r="353" spans="1:13" x14ac:dyDescent="0.2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</row>
    <row r="354" spans="1:13" x14ac:dyDescent="0.2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</row>
    <row r="355" spans="1:13" x14ac:dyDescent="0.2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</row>
    <row r="356" spans="1:13" x14ac:dyDescent="0.2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</row>
    <row r="357" spans="1:13" x14ac:dyDescent="0.2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</row>
    <row r="358" spans="1:13" x14ac:dyDescent="0.2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</row>
    <row r="359" spans="1:13" x14ac:dyDescent="0.2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</row>
    <row r="360" spans="1:13" x14ac:dyDescent="0.2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</row>
    <row r="361" spans="1:13" x14ac:dyDescent="0.2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</row>
    <row r="362" spans="1:13" x14ac:dyDescent="0.2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</row>
    <row r="363" spans="1:13" x14ac:dyDescent="0.2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</row>
    <row r="364" spans="1:13" x14ac:dyDescent="0.2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</row>
    <row r="365" spans="1:13" x14ac:dyDescent="0.2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</row>
    <row r="366" spans="1:13" x14ac:dyDescent="0.2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</row>
    <row r="367" spans="1:13" x14ac:dyDescent="0.2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</row>
    <row r="368" spans="1:13" x14ac:dyDescent="0.2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</row>
    <row r="369" spans="1:13" x14ac:dyDescent="0.2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</row>
    <row r="370" spans="1:13" x14ac:dyDescent="0.2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</row>
    <row r="371" spans="1:13" x14ac:dyDescent="0.2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</row>
    <row r="372" spans="1:13" x14ac:dyDescent="0.2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</row>
    <row r="373" spans="1:13" x14ac:dyDescent="0.2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</row>
    <row r="374" spans="1:13" x14ac:dyDescent="0.2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</row>
    <row r="375" spans="1:13" x14ac:dyDescent="0.2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</row>
    <row r="376" spans="1:13" x14ac:dyDescent="0.2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</row>
    <row r="377" spans="1:13" x14ac:dyDescent="0.2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</row>
    <row r="378" spans="1:13" x14ac:dyDescent="0.2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</row>
    <row r="379" spans="1:13" x14ac:dyDescent="0.2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</row>
    <row r="380" spans="1:13" x14ac:dyDescent="0.2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</row>
    <row r="381" spans="1:13" x14ac:dyDescent="0.2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</row>
    <row r="382" spans="1:13" x14ac:dyDescent="0.2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</row>
    <row r="383" spans="1:13" x14ac:dyDescent="0.2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</row>
    <row r="384" spans="1:13" x14ac:dyDescent="0.2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</row>
    <row r="385" spans="1:13" x14ac:dyDescent="0.2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</row>
    <row r="386" spans="1:13" x14ac:dyDescent="0.2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</row>
    <row r="387" spans="1:13" x14ac:dyDescent="0.2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</row>
    <row r="388" spans="1:13" x14ac:dyDescent="0.2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</row>
    <row r="389" spans="1:13" x14ac:dyDescent="0.2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</row>
    <row r="390" spans="1:13" x14ac:dyDescent="0.2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</row>
    <row r="391" spans="1:13" x14ac:dyDescent="0.2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</row>
    <row r="392" spans="1:13" x14ac:dyDescent="0.2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</row>
    <row r="393" spans="1:13" x14ac:dyDescent="0.2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</row>
    <row r="394" spans="1:13" x14ac:dyDescent="0.2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</row>
    <row r="395" spans="1:13" x14ac:dyDescent="0.2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</row>
    <row r="396" spans="1:13" x14ac:dyDescent="0.2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</row>
    <row r="397" spans="1:13" x14ac:dyDescent="0.2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</row>
    <row r="398" spans="1:13" x14ac:dyDescent="0.2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</row>
    <row r="399" spans="1:13" x14ac:dyDescent="0.2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</row>
    <row r="400" spans="1:13" x14ac:dyDescent="0.2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</row>
    <row r="401" spans="1:13" x14ac:dyDescent="0.2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</row>
    <row r="402" spans="1:13" x14ac:dyDescent="0.2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</row>
    <row r="403" spans="1:13" x14ac:dyDescent="0.2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</row>
    <row r="404" spans="1:13" x14ac:dyDescent="0.2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</row>
    <row r="405" spans="1:13" x14ac:dyDescent="0.2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</row>
    <row r="406" spans="1:13" x14ac:dyDescent="0.2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</row>
    <row r="407" spans="1:13" x14ac:dyDescent="0.2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</row>
    <row r="408" spans="1:13" x14ac:dyDescent="0.2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</row>
    <row r="409" spans="1:13" x14ac:dyDescent="0.2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</row>
    <row r="410" spans="1:13" x14ac:dyDescent="0.2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</row>
    <row r="411" spans="1:13" x14ac:dyDescent="0.2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</row>
    <row r="412" spans="1:13" x14ac:dyDescent="0.2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</row>
    <row r="413" spans="1:13" x14ac:dyDescent="0.2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</row>
    <row r="414" spans="1:13" x14ac:dyDescent="0.2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</row>
    <row r="415" spans="1:13" x14ac:dyDescent="0.2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</row>
    <row r="416" spans="1:13" x14ac:dyDescent="0.2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</row>
    <row r="417" spans="1:13" x14ac:dyDescent="0.2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</row>
    <row r="418" spans="1:13" x14ac:dyDescent="0.2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</row>
    <row r="419" spans="1:13" x14ac:dyDescent="0.2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</row>
    <row r="420" spans="1:13" x14ac:dyDescent="0.2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</row>
    <row r="421" spans="1:13" x14ac:dyDescent="0.2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</row>
    <row r="422" spans="1:13" x14ac:dyDescent="0.2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</row>
    <row r="423" spans="1:13" x14ac:dyDescent="0.2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</row>
    <row r="424" spans="1:13" x14ac:dyDescent="0.2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</row>
    <row r="425" spans="1:13" x14ac:dyDescent="0.2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</row>
    <row r="426" spans="1:13" x14ac:dyDescent="0.2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</row>
    <row r="427" spans="1:13" x14ac:dyDescent="0.2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</row>
    <row r="428" spans="1:13" x14ac:dyDescent="0.2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</row>
    <row r="429" spans="1:13" x14ac:dyDescent="0.2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</row>
    <row r="430" spans="1:13" x14ac:dyDescent="0.2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</row>
    <row r="431" spans="1:13" x14ac:dyDescent="0.2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</row>
    <row r="432" spans="1:13" x14ac:dyDescent="0.2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</row>
    <row r="433" spans="1:13" x14ac:dyDescent="0.2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</row>
    <row r="434" spans="1:13" x14ac:dyDescent="0.2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</row>
    <row r="435" spans="1:13" x14ac:dyDescent="0.2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</row>
    <row r="436" spans="1:13" x14ac:dyDescent="0.2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</row>
    <row r="437" spans="1:13" x14ac:dyDescent="0.2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</row>
    <row r="438" spans="1:13" x14ac:dyDescent="0.2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</row>
    <row r="439" spans="1:13" x14ac:dyDescent="0.2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</row>
    <row r="440" spans="1:13" x14ac:dyDescent="0.2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</row>
    <row r="441" spans="1:13" x14ac:dyDescent="0.2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</row>
    <row r="442" spans="1:13" x14ac:dyDescent="0.2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</row>
    <row r="443" spans="1:13" x14ac:dyDescent="0.2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</row>
    <row r="444" spans="1:13" x14ac:dyDescent="0.2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</row>
    <row r="445" spans="1:13" x14ac:dyDescent="0.2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</row>
    <row r="446" spans="1:13" x14ac:dyDescent="0.2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</row>
    <row r="447" spans="1:13" x14ac:dyDescent="0.2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</row>
    <row r="448" spans="1:13" x14ac:dyDescent="0.2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</row>
    <row r="449" spans="1:13" x14ac:dyDescent="0.2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</row>
    <row r="450" spans="1:13" x14ac:dyDescent="0.2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</row>
    <row r="451" spans="1:13" x14ac:dyDescent="0.2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</row>
    <row r="452" spans="1:13" x14ac:dyDescent="0.2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</row>
    <row r="453" spans="1:13" x14ac:dyDescent="0.2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</row>
    <row r="454" spans="1:13" x14ac:dyDescent="0.2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</row>
    <row r="455" spans="1:13" x14ac:dyDescent="0.2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</row>
    <row r="456" spans="1:13" x14ac:dyDescent="0.2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</row>
    <row r="457" spans="1:13" x14ac:dyDescent="0.2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</row>
    <row r="458" spans="1:13" x14ac:dyDescent="0.2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</row>
    <row r="459" spans="1:13" x14ac:dyDescent="0.2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</row>
    <row r="460" spans="1:13" x14ac:dyDescent="0.2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</row>
    <row r="461" spans="1:13" x14ac:dyDescent="0.2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</row>
    <row r="462" spans="1:13" x14ac:dyDescent="0.2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</row>
    <row r="463" spans="1:13" x14ac:dyDescent="0.25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</row>
    <row r="464" spans="1:13" x14ac:dyDescent="0.25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</row>
    <row r="465" spans="1:13" x14ac:dyDescent="0.25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</row>
    <row r="466" spans="1:13" x14ac:dyDescent="0.25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</row>
  </sheetData>
  <mergeCells count="1">
    <mergeCell ref="A2:F2"/>
  </mergeCells>
  <pageMargins left="0.17" right="0.17" top="0.78740157499999996" bottom="0.78740157499999996" header="0.3" footer="0.3"/>
  <pageSetup paperSize="9" scale="8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0989-C3DE-459D-9359-875FBCDF851C}">
  <sheetPr>
    <pageSetUpPr fitToPage="1"/>
  </sheetPr>
  <dimension ref="A1:I232"/>
  <sheetViews>
    <sheetView workbookViewId="0">
      <selection activeCell="I30" sqref="I30"/>
    </sheetView>
  </sheetViews>
  <sheetFormatPr defaultRowHeight="15" x14ac:dyDescent="0.25"/>
  <cols>
    <col min="1" max="2" width="8.7109375" customWidth="1"/>
    <col min="3" max="3" width="57.7109375" customWidth="1"/>
    <col min="4" max="4" width="16.42578125" customWidth="1"/>
    <col min="5" max="5" width="16.7109375" customWidth="1"/>
    <col min="6" max="6" width="15" customWidth="1"/>
    <col min="7" max="7" width="7.85546875" bestFit="1" customWidth="1"/>
    <col min="8" max="8" width="12" customWidth="1"/>
    <col min="9" max="9" width="8.85546875" customWidth="1"/>
  </cols>
  <sheetData>
    <row r="1" spans="1:6" x14ac:dyDescent="0.25">
      <c r="A1" s="313" t="s">
        <v>563</v>
      </c>
      <c r="B1" s="313"/>
      <c r="C1" s="313"/>
      <c r="D1" s="313"/>
      <c r="E1" s="313"/>
      <c r="F1" s="313"/>
    </row>
    <row r="2" spans="1:6" ht="15.75" customHeight="1" x14ac:dyDescent="0.25"/>
    <row r="232" spans="9:9" x14ac:dyDescent="0.25">
      <c r="I232" s="108"/>
    </row>
  </sheetData>
  <mergeCells count="1">
    <mergeCell ref="A1:F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EB9C-441E-43F3-AA11-273F8D9FFD24}">
  <dimension ref="A1:E7"/>
  <sheetViews>
    <sheetView workbookViewId="0">
      <selection activeCell="H23" sqref="H23"/>
    </sheetView>
  </sheetViews>
  <sheetFormatPr defaultRowHeight="15" x14ac:dyDescent="0.25"/>
  <cols>
    <col min="1" max="1" width="24.5703125" customWidth="1"/>
    <col min="2" max="5" width="20" customWidth="1"/>
  </cols>
  <sheetData>
    <row r="1" spans="1:5" x14ac:dyDescent="0.25">
      <c r="A1" s="313" t="s">
        <v>489</v>
      </c>
      <c r="B1" s="313"/>
      <c r="C1" s="313"/>
      <c r="D1" s="313"/>
      <c r="E1" s="313"/>
    </row>
    <row r="3" spans="1:5" ht="55.5" customHeight="1" x14ac:dyDescent="0.25">
      <c r="A3" s="319" t="s">
        <v>323</v>
      </c>
      <c r="B3" s="354"/>
      <c r="C3" s="354"/>
      <c r="D3" s="354"/>
      <c r="E3" s="354"/>
    </row>
    <row r="4" spans="1:5" ht="30" x14ac:dyDescent="0.25">
      <c r="A4" s="43" t="s">
        <v>101</v>
      </c>
      <c r="B4" s="43" t="s">
        <v>10</v>
      </c>
      <c r="C4" s="43" t="s">
        <v>12</v>
      </c>
      <c r="D4" s="43" t="s">
        <v>305</v>
      </c>
      <c r="E4" s="43" t="s">
        <v>208</v>
      </c>
    </row>
    <row r="5" spans="1:5" x14ac:dyDescent="0.25">
      <c r="A5" s="3" t="s">
        <v>52</v>
      </c>
      <c r="B5" s="67"/>
      <c r="C5" s="67"/>
      <c r="D5" s="67"/>
      <c r="E5" s="67"/>
    </row>
    <row r="6" spans="1:5" x14ac:dyDescent="0.25">
      <c r="A6" s="3" t="s">
        <v>57</v>
      </c>
      <c r="B6" s="67"/>
      <c r="C6" s="67"/>
      <c r="D6" s="67"/>
      <c r="E6" s="67"/>
    </row>
    <row r="7" spans="1:5" x14ac:dyDescent="0.25">
      <c r="A7" s="109" t="s">
        <v>32</v>
      </c>
      <c r="B7" s="109"/>
      <c r="C7" s="109"/>
      <c r="D7" s="109"/>
      <c r="E7" s="109"/>
    </row>
  </sheetData>
  <mergeCells count="2">
    <mergeCell ref="A3:E3"/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6159-A6B3-4388-81F9-4FE62325696A}">
  <dimension ref="A1:F11"/>
  <sheetViews>
    <sheetView workbookViewId="0">
      <selection sqref="A1:F11"/>
    </sheetView>
  </sheetViews>
  <sheetFormatPr defaultRowHeight="15" x14ac:dyDescent="0.25"/>
  <cols>
    <col min="1" max="1" width="16.5703125" customWidth="1"/>
    <col min="2" max="2" width="22.85546875" bestFit="1" customWidth="1"/>
    <col min="3" max="3" width="26.42578125" bestFit="1" customWidth="1"/>
    <col min="4" max="4" width="21.5703125" bestFit="1" customWidth="1"/>
    <col min="5" max="5" width="18.7109375" customWidth="1"/>
    <col min="6" max="6" width="19" bestFit="1" customWidth="1"/>
  </cols>
  <sheetData>
    <row r="1" spans="1:6" x14ac:dyDescent="0.25">
      <c r="A1" s="313" t="s">
        <v>490</v>
      </c>
      <c r="B1" s="313"/>
      <c r="C1" s="313"/>
      <c r="D1" s="313"/>
      <c r="E1" s="313"/>
      <c r="F1" s="313"/>
    </row>
    <row r="3" spans="1:6" x14ac:dyDescent="0.25">
      <c r="A3" s="354" t="s">
        <v>328</v>
      </c>
      <c r="B3" s="354"/>
      <c r="C3" s="354"/>
      <c r="D3" s="354"/>
      <c r="E3" s="354"/>
      <c r="F3" s="354"/>
    </row>
    <row r="4" spans="1:6" x14ac:dyDescent="0.25">
      <c r="A4" s="333" t="s">
        <v>84</v>
      </c>
      <c r="B4" s="333" t="s">
        <v>325</v>
      </c>
      <c r="C4" s="333" t="s">
        <v>326</v>
      </c>
      <c r="D4" s="331" t="s">
        <v>403</v>
      </c>
      <c r="E4" s="360" t="s">
        <v>106</v>
      </c>
      <c r="F4" s="360"/>
    </row>
    <row r="5" spans="1:6" x14ac:dyDescent="0.25">
      <c r="A5" s="333"/>
      <c r="B5" s="333"/>
      <c r="C5" s="333"/>
      <c r="D5" s="333"/>
      <c r="E5" s="66" t="s">
        <v>327</v>
      </c>
      <c r="F5" s="66" t="s">
        <v>404</v>
      </c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</sheetData>
  <mergeCells count="7">
    <mergeCell ref="A1:F1"/>
    <mergeCell ref="A3:F3"/>
    <mergeCell ref="E4:F4"/>
    <mergeCell ref="D4:D5"/>
    <mergeCell ref="C4:C5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6508-ECC7-4F54-97D5-3D091DC359C4}">
  <sheetPr>
    <tabColor rgb="FFFFFF00"/>
    <pageSetUpPr fitToPage="1"/>
  </sheetPr>
  <dimension ref="A1:K20"/>
  <sheetViews>
    <sheetView workbookViewId="0">
      <selection activeCell="J16" sqref="J16"/>
    </sheetView>
  </sheetViews>
  <sheetFormatPr defaultRowHeight="15" x14ac:dyDescent="0.25"/>
  <cols>
    <col min="1" max="1" width="36.5703125" customWidth="1"/>
    <col min="2" max="2" width="13.42578125" customWidth="1"/>
    <col min="3" max="5" width="12.7109375" customWidth="1"/>
    <col min="6" max="6" width="12.42578125" customWidth="1"/>
    <col min="7" max="7" width="22.28515625" customWidth="1"/>
    <col min="8" max="8" width="13.5703125" customWidth="1"/>
    <col min="9" max="9" width="17" customWidth="1"/>
    <col min="10" max="10" width="15.42578125" customWidth="1"/>
    <col min="11" max="11" width="20.140625" customWidth="1"/>
  </cols>
  <sheetData>
    <row r="1" spans="1:11" ht="33.75" customHeight="1" x14ac:dyDescent="0.25">
      <c r="A1" s="396" t="s">
        <v>491</v>
      </c>
      <c r="B1" s="396"/>
      <c r="C1" s="396"/>
      <c r="D1" s="396"/>
      <c r="E1" s="396"/>
      <c r="F1" s="396"/>
      <c r="G1" s="396"/>
      <c r="H1" s="396"/>
      <c r="I1" s="396"/>
    </row>
    <row r="3" spans="1:11" ht="38.25" customHeight="1" x14ac:dyDescent="0.25">
      <c r="A3" s="399" t="s">
        <v>554</v>
      </c>
      <c r="B3" s="399"/>
      <c r="C3" s="399"/>
      <c r="D3" s="399"/>
      <c r="E3" s="399"/>
      <c r="G3" s="399" t="s">
        <v>555</v>
      </c>
      <c r="H3" s="399"/>
      <c r="I3" s="399"/>
      <c r="J3" s="399"/>
      <c r="K3" s="399"/>
    </row>
    <row r="4" spans="1:11" ht="25.5" x14ac:dyDescent="0.25">
      <c r="A4" s="44" t="s">
        <v>331</v>
      </c>
      <c r="B4" s="44" t="s">
        <v>332</v>
      </c>
      <c r="C4" s="44" t="s">
        <v>527</v>
      </c>
      <c r="D4" s="44" t="s">
        <v>570</v>
      </c>
      <c r="E4" s="205" t="s">
        <v>196</v>
      </c>
      <c r="F4" s="193"/>
      <c r="G4" s="187" t="s">
        <v>331</v>
      </c>
      <c r="H4" s="187" t="s">
        <v>332</v>
      </c>
      <c r="I4" s="211" t="s">
        <v>527</v>
      </c>
      <c r="J4" s="211" t="s">
        <v>570</v>
      </c>
      <c r="K4" s="205" t="s">
        <v>196</v>
      </c>
    </row>
    <row r="5" spans="1:11" ht="76.5" x14ac:dyDescent="0.25">
      <c r="A5" s="110" t="s">
        <v>333</v>
      </c>
      <c r="B5" s="110">
        <v>51730</v>
      </c>
      <c r="C5" s="149">
        <v>46795</v>
      </c>
      <c r="D5" s="149">
        <v>45183</v>
      </c>
      <c r="E5" s="11"/>
      <c r="F5" s="193"/>
      <c r="G5" s="110" t="s">
        <v>333</v>
      </c>
      <c r="H5" s="110">
        <v>51960</v>
      </c>
      <c r="I5" s="149">
        <v>114698</v>
      </c>
      <c r="J5" s="149">
        <v>23540</v>
      </c>
      <c r="K5" s="11" t="s">
        <v>637</v>
      </c>
    </row>
    <row r="6" spans="1:11" x14ac:dyDescent="0.25">
      <c r="A6" s="110" t="s">
        <v>334</v>
      </c>
      <c r="B6" s="110">
        <v>51731</v>
      </c>
      <c r="C6" s="149">
        <v>0</v>
      </c>
      <c r="D6" s="149">
        <v>0</v>
      </c>
      <c r="E6" s="11"/>
      <c r="F6" s="193"/>
      <c r="G6" s="110" t="s">
        <v>334</v>
      </c>
      <c r="H6" s="110">
        <v>51961</v>
      </c>
      <c r="I6" s="149">
        <v>0</v>
      </c>
      <c r="J6" s="149">
        <v>0</v>
      </c>
      <c r="K6" s="11"/>
    </row>
    <row r="7" spans="1:11" ht="25.5" x14ac:dyDescent="0.25">
      <c r="A7" s="12" t="s">
        <v>32</v>
      </c>
      <c r="B7" s="12">
        <v>5173</v>
      </c>
      <c r="C7" s="226">
        <f>SUM(C5:C6)</f>
        <v>46795</v>
      </c>
      <c r="D7" s="226">
        <f>SUM(D5:D6)</f>
        <v>45183</v>
      </c>
      <c r="E7" s="12"/>
      <c r="F7" s="193"/>
      <c r="G7" s="110" t="s">
        <v>534</v>
      </c>
      <c r="H7" s="110">
        <v>51962</v>
      </c>
      <c r="I7" s="149">
        <v>1351289</v>
      </c>
      <c r="J7" s="149">
        <v>1609522</v>
      </c>
      <c r="K7" s="11"/>
    </row>
    <row r="8" spans="1:11" ht="15" customHeight="1" x14ac:dyDescent="0.25">
      <c r="A8" s="12" t="s">
        <v>565</v>
      </c>
      <c r="B8" s="12">
        <v>5173</v>
      </c>
      <c r="C8" s="226">
        <v>46795</v>
      </c>
      <c r="D8" s="226">
        <v>45183</v>
      </c>
      <c r="E8" s="12"/>
      <c r="F8" s="193"/>
      <c r="G8" s="12" t="s">
        <v>32</v>
      </c>
      <c r="H8" s="12">
        <v>5196</v>
      </c>
      <c r="I8" s="226">
        <f>SUM(I5:I7)</f>
        <v>1465987</v>
      </c>
      <c r="J8" s="226">
        <f>SUM(J5:J7)</f>
        <v>1633062</v>
      </c>
      <c r="K8" s="12"/>
    </row>
    <row r="9" spans="1:11" ht="15" customHeight="1" x14ac:dyDescent="0.25">
      <c r="A9" s="12" t="s">
        <v>566</v>
      </c>
      <c r="B9" s="207" t="s">
        <v>567</v>
      </c>
      <c r="C9" s="226">
        <f>C8-C7</f>
        <v>0</v>
      </c>
      <c r="D9" s="226">
        <f>D8-D7</f>
        <v>0</v>
      </c>
      <c r="E9" s="12"/>
      <c r="F9" s="193"/>
      <c r="G9" s="12" t="s">
        <v>565</v>
      </c>
      <c r="H9" s="12">
        <v>5196</v>
      </c>
      <c r="I9" s="226">
        <v>1465987</v>
      </c>
      <c r="J9" s="226">
        <v>1633062</v>
      </c>
      <c r="K9" s="12"/>
    </row>
    <row r="10" spans="1:11" ht="15" customHeight="1" x14ac:dyDescent="0.25">
      <c r="C10" s="274"/>
      <c r="D10" s="275"/>
      <c r="E10" s="208"/>
      <c r="F10" s="206"/>
      <c r="G10" s="12" t="s">
        <v>566</v>
      </c>
      <c r="H10" s="12">
        <v>5196</v>
      </c>
      <c r="I10" s="226">
        <f>I9-I8</f>
        <v>0</v>
      </c>
      <c r="J10" s="226">
        <f>J9-J8</f>
        <v>0</v>
      </c>
      <c r="K10" s="12"/>
    </row>
    <row r="11" spans="1:11" ht="67.5" customHeight="1" x14ac:dyDescent="0.25">
      <c r="A11" s="400" t="s">
        <v>568</v>
      </c>
      <c r="B11" s="400"/>
      <c r="C11" s="400"/>
      <c r="D11" s="400"/>
      <c r="E11" s="400"/>
      <c r="F11" s="206"/>
      <c r="G11" s="400" t="s">
        <v>569</v>
      </c>
      <c r="H11" s="400"/>
      <c r="I11" s="400"/>
      <c r="J11" s="400"/>
      <c r="K11" s="400"/>
    </row>
    <row r="12" spans="1:11" ht="72.75" customHeight="1" x14ac:dyDescent="0.25">
      <c r="A12" s="400"/>
      <c r="B12" s="400"/>
      <c r="C12" s="400"/>
      <c r="D12" s="400"/>
      <c r="E12" s="400"/>
      <c r="F12" s="206"/>
    </row>
    <row r="13" spans="1:11" ht="24" customHeight="1" x14ac:dyDescent="0.25">
      <c r="A13" s="354" t="s">
        <v>535</v>
      </c>
      <c r="B13" s="354"/>
      <c r="C13" s="354"/>
      <c r="D13" s="354"/>
      <c r="E13" s="354"/>
      <c r="F13" s="354"/>
      <c r="G13" s="354"/>
    </row>
    <row r="14" spans="1:11" x14ac:dyDescent="0.25">
      <c r="A14" s="394" t="s">
        <v>536</v>
      </c>
      <c r="B14" s="397" t="s">
        <v>537</v>
      </c>
      <c r="C14" s="398"/>
      <c r="D14" s="397" t="s">
        <v>141</v>
      </c>
      <c r="E14" s="398"/>
      <c r="F14" s="397" t="s">
        <v>498</v>
      </c>
      <c r="G14" s="398"/>
    </row>
    <row r="15" spans="1:11" x14ac:dyDescent="0.25">
      <c r="A15" s="395"/>
      <c r="B15" s="111">
        <v>5173</v>
      </c>
      <c r="C15" s="111">
        <v>5196</v>
      </c>
      <c r="D15" s="111">
        <v>5173</v>
      </c>
      <c r="E15" s="111">
        <v>5196</v>
      </c>
      <c r="F15" s="111">
        <v>5173</v>
      </c>
      <c r="G15" s="111">
        <v>5196</v>
      </c>
    </row>
    <row r="16" spans="1:11" x14ac:dyDescent="0.25">
      <c r="A16" s="112" t="s">
        <v>335</v>
      </c>
      <c r="B16" s="113">
        <v>0</v>
      </c>
      <c r="C16" s="113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5">
      <c r="A17" s="112" t="s">
        <v>336</v>
      </c>
      <c r="B17" s="276">
        <v>0</v>
      </c>
      <c r="C17" s="276">
        <v>0</v>
      </c>
      <c r="D17" s="128">
        <v>0</v>
      </c>
      <c r="E17" s="128">
        <v>0</v>
      </c>
      <c r="F17" s="128">
        <v>0</v>
      </c>
      <c r="G17" s="128">
        <v>0</v>
      </c>
    </row>
    <row r="18" spans="1:7" x14ac:dyDescent="0.25">
      <c r="A18" s="114" t="s">
        <v>337</v>
      </c>
      <c r="B18" s="277">
        <v>0</v>
      </c>
      <c r="C18" s="277">
        <v>0</v>
      </c>
      <c r="D18" s="128">
        <v>0</v>
      </c>
      <c r="E18" s="128">
        <v>0</v>
      </c>
      <c r="F18" s="128">
        <v>0</v>
      </c>
      <c r="G18" s="128">
        <v>0</v>
      </c>
    </row>
    <row r="19" spans="1:7" ht="15" customHeight="1" x14ac:dyDescent="0.25">
      <c r="A19" s="392" t="s">
        <v>405</v>
      </c>
      <c r="B19" s="393"/>
      <c r="C19" s="393"/>
      <c r="D19" s="393"/>
      <c r="E19" s="393"/>
      <c r="F19" s="393"/>
      <c r="G19" s="393"/>
    </row>
    <row r="20" spans="1:7" x14ac:dyDescent="0.25">
      <c r="A20" s="198"/>
      <c r="B20" s="199"/>
      <c r="C20" s="199"/>
      <c r="D20" s="199"/>
      <c r="E20" s="199"/>
      <c r="F20" s="199"/>
      <c r="G20" s="199"/>
    </row>
  </sheetData>
  <mergeCells count="11">
    <mergeCell ref="A19:G19"/>
    <mergeCell ref="A14:A15"/>
    <mergeCell ref="A1:I1"/>
    <mergeCell ref="F14:G14"/>
    <mergeCell ref="D14:E14"/>
    <mergeCell ref="B14:C14"/>
    <mergeCell ref="A13:G13"/>
    <mergeCell ref="A3:E3"/>
    <mergeCell ref="G11:K11"/>
    <mergeCell ref="G3:K3"/>
    <mergeCell ref="A11:E12"/>
  </mergeCells>
  <pageMargins left="0.25" right="0.25" top="0.75" bottom="0.75" header="0.3" footer="0.3"/>
  <pageSetup paperSize="9" scale="75" fitToHeight="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D602-9F92-4088-A73D-4A3D48F6EF4F}">
  <sheetPr>
    <pageSetUpPr fitToPage="1"/>
  </sheetPr>
  <dimension ref="A1:H22"/>
  <sheetViews>
    <sheetView workbookViewId="0">
      <selection activeCell="P28" sqref="P28"/>
    </sheetView>
  </sheetViews>
  <sheetFormatPr defaultRowHeight="15" x14ac:dyDescent="0.25"/>
  <cols>
    <col min="1" max="1" width="20.28515625" customWidth="1"/>
    <col min="2" max="2" width="20.7109375" customWidth="1"/>
    <col min="3" max="3" width="43.85546875" bestFit="1" customWidth="1"/>
    <col min="4" max="4" width="21.42578125" bestFit="1" customWidth="1"/>
    <col min="5" max="5" width="21.42578125" customWidth="1"/>
    <col min="6" max="6" width="18.7109375" bestFit="1" customWidth="1"/>
    <col min="7" max="7" width="31.140625" bestFit="1" customWidth="1"/>
    <col min="8" max="8" width="24.42578125" bestFit="1" customWidth="1"/>
  </cols>
  <sheetData>
    <row r="1" spans="1:8" x14ac:dyDescent="0.25">
      <c r="A1" s="313" t="s">
        <v>492</v>
      </c>
      <c r="B1" s="313"/>
      <c r="C1" s="313"/>
      <c r="D1" s="313"/>
      <c r="E1" s="313"/>
      <c r="F1" s="313"/>
      <c r="G1" s="313"/>
      <c r="H1" s="313"/>
    </row>
    <row r="3" spans="1:8" x14ac:dyDescent="0.25">
      <c r="A3" s="354" t="s">
        <v>344</v>
      </c>
      <c r="B3" s="354"/>
      <c r="C3" s="354"/>
      <c r="D3" s="354"/>
      <c r="E3" s="354"/>
      <c r="F3" s="354"/>
      <c r="G3" s="354"/>
    </row>
    <row r="4" spans="1:8" x14ac:dyDescent="0.25">
      <c r="A4" s="115" t="s">
        <v>339</v>
      </c>
      <c r="B4" s="115" t="s">
        <v>340</v>
      </c>
      <c r="C4" s="115" t="s">
        <v>346</v>
      </c>
      <c r="D4" s="115" t="s">
        <v>345</v>
      </c>
      <c r="E4" s="115" t="s">
        <v>337</v>
      </c>
      <c r="F4" s="115" t="s">
        <v>42</v>
      </c>
      <c r="G4" s="115" t="s">
        <v>341</v>
      </c>
      <c r="H4" s="115" t="s">
        <v>357</v>
      </c>
    </row>
    <row r="5" spans="1:8" x14ac:dyDescent="0.25">
      <c r="A5" s="122">
        <v>0</v>
      </c>
      <c r="B5" s="84"/>
      <c r="C5" s="123"/>
      <c r="D5" s="124"/>
      <c r="E5" s="124"/>
      <c r="F5" s="124"/>
      <c r="G5" s="125"/>
      <c r="H5" s="125"/>
    </row>
    <row r="6" spans="1:8" x14ac:dyDescent="0.25">
      <c r="A6" s="126"/>
      <c r="B6" s="125"/>
      <c r="C6" s="127"/>
      <c r="D6" s="125"/>
      <c r="E6" s="125"/>
      <c r="F6" s="125"/>
      <c r="G6" s="125"/>
      <c r="H6" s="125"/>
    </row>
    <row r="7" spans="1:8" x14ac:dyDescent="0.25">
      <c r="A7" s="126"/>
      <c r="B7" s="125"/>
      <c r="C7" s="124"/>
      <c r="D7" s="127"/>
      <c r="E7" s="127"/>
      <c r="F7" s="127"/>
      <c r="G7" s="127"/>
      <c r="H7" s="127"/>
    </row>
    <row r="8" spans="1:8" x14ac:dyDescent="0.25">
      <c r="A8" s="126"/>
      <c r="B8" s="125"/>
      <c r="C8" s="124"/>
      <c r="D8" s="127"/>
      <c r="E8" s="127"/>
      <c r="F8" s="127"/>
      <c r="G8" s="127"/>
      <c r="H8" s="127"/>
    </row>
    <row r="11" spans="1:8" x14ac:dyDescent="0.25">
      <c r="A11" s="401" t="s">
        <v>352</v>
      </c>
      <c r="B11" s="401"/>
      <c r="C11" s="401"/>
      <c r="D11" s="401"/>
      <c r="E11" s="401"/>
      <c r="F11" s="401"/>
      <c r="G11" s="401"/>
    </row>
    <row r="12" spans="1:8" x14ac:dyDescent="0.25">
      <c r="A12" s="115" t="s">
        <v>339</v>
      </c>
      <c r="B12" s="115" t="s">
        <v>340</v>
      </c>
      <c r="C12" s="115" t="s">
        <v>346</v>
      </c>
      <c r="D12" s="115" t="s">
        <v>345</v>
      </c>
      <c r="E12" s="115" t="s">
        <v>337</v>
      </c>
      <c r="F12" s="115" t="s">
        <v>42</v>
      </c>
      <c r="G12" s="115" t="s">
        <v>341</v>
      </c>
      <c r="H12" s="115" t="s">
        <v>358</v>
      </c>
    </row>
    <row r="13" spans="1:8" ht="51.75" customHeight="1" x14ac:dyDescent="0.25">
      <c r="A13" s="119" t="s">
        <v>349</v>
      </c>
      <c r="B13" s="120" t="s">
        <v>350</v>
      </c>
      <c r="C13" s="121" t="s">
        <v>351</v>
      </c>
      <c r="D13" s="118" t="s">
        <v>347</v>
      </c>
      <c r="E13" s="118" t="s">
        <v>348</v>
      </c>
      <c r="F13" s="118" t="s">
        <v>556</v>
      </c>
      <c r="G13" s="116" t="s">
        <v>353</v>
      </c>
      <c r="H13" s="116" t="s">
        <v>359</v>
      </c>
    </row>
    <row r="15" spans="1:8" ht="60" x14ac:dyDescent="0.25">
      <c r="A15" s="116">
        <v>4</v>
      </c>
      <c r="B15" s="116" t="s">
        <v>342</v>
      </c>
      <c r="C15" s="118" t="s">
        <v>354</v>
      </c>
      <c r="D15" s="128">
        <v>200000</v>
      </c>
      <c r="E15" s="128">
        <v>26000</v>
      </c>
      <c r="F15" s="204">
        <v>5173</v>
      </c>
      <c r="G15" s="402" t="s">
        <v>356</v>
      </c>
      <c r="H15" s="402"/>
    </row>
    <row r="16" spans="1:8" ht="30" x14ac:dyDescent="0.25">
      <c r="A16" s="116">
        <v>2</v>
      </c>
      <c r="B16" s="116" t="s">
        <v>343</v>
      </c>
      <c r="C16" s="118" t="s">
        <v>355</v>
      </c>
      <c r="D16" s="128">
        <v>50000</v>
      </c>
      <c r="E16" s="128">
        <v>0</v>
      </c>
      <c r="F16" s="204">
        <v>5196</v>
      </c>
      <c r="G16" s="403"/>
      <c r="H16" s="403"/>
    </row>
    <row r="17" spans="1:1" x14ac:dyDescent="0.25">
      <c r="A17" s="117"/>
    </row>
    <row r="18" spans="1:1" x14ac:dyDescent="0.25">
      <c r="A18" s="117"/>
    </row>
    <row r="19" spans="1:1" x14ac:dyDescent="0.25">
      <c r="A19" s="117"/>
    </row>
    <row r="20" spans="1:1" x14ac:dyDescent="0.25">
      <c r="A20" s="117"/>
    </row>
    <row r="21" spans="1:1" x14ac:dyDescent="0.25">
      <c r="A21" s="117"/>
    </row>
    <row r="22" spans="1:1" x14ac:dyDescent="0.25">
      <c r="A22" s="117"/>
    </row>
  </sheetData>
  <mergeCells count="5">
    <mergeCell ref="A3:G3"/>
    <mergeCell ref="A11:G11"/>
    <mergeCell ref="G15:G16"/>
    <mergeCell ref="H15:H16"/>
    <mergeCell ref="A1:H1"/>
  </mergeCells>
  <pageMargins left="0.7" right="0.7" top="0.78740157499999996" bottom="0.78740157499999996" header="0.3" footer="0.3"/>
  <pageSetup paperSize="9" scale="64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C9B90-86DB-4971-BF10-3CDBA636E707}">
  <sheetPr>
    <pageSetUpPr fitToPage="1"/>
  </sheetPr>
  <dimension ref="A2:L9"/>
  <sheetViews>
    <sheetView workbookViewId="0">
      <selection activeCell="J31" sqref="J31"/>
    </sheetView>
  </sheetViews>
  <sheetFormatPr defaultRowHeight="15" x14ac:dyDescent="0.25"/>
  <cols>
    <col min="1" max="5" width="19.140625" customWidth="1"/>
    <col min="7" max="7" width="11.85546875" customWidth="1"/>
    <col min="8" max="8" width="9.7109375" customWidth="1"/>
    <col min="9" max="9" width="21.28515625" customWidth="1"/>
    <col min="10" max="10" width="19.140625" customWidth="1"/>
    <col min="11" max="11" width="20.140625" customWidth="1"/>
  </cols>
  <sheetData>
    <row r="2" spans="1:12" x14ac:dyDescent="0.25">
      <c r="A2" s="313" t="s">
        <v>493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4" spans="1:12" s="134" customFormat="1" x14ac:dyDescent="0.25">
      <c r="A4" s="354" t="s">
        <v>366</v>
      </c>
      <c r="B4" s="354"/>
      <c r="C4" s="354"/>
      <c r="D4" s="354"/>
      <c r="E4" s="354"/>
      <c r="H4" s="354" t="s">
        <v>367</v>
      </c>
      <c r="I4" s="354"/>
      <c r="J4" s="354"/>
      <c r="K4" s="354"/>
      <c r="L4" s="354"/>
    </row>
    <row r="5" spans="1:12" ht="30" x14ac:dyDescent="0.25">
      <c r="A5" s="43" t="s">
        <v>360</v>
      </c>
      <c r="B5" s="43" t="s">
        <v>361</v>
      </c>
      <c r="C5" s="43" t="s">
        <v>362</v>
      </c>
      <c r="D5" s="43" t="s">
        <v>363</v>
      </c>
      <c r="E5" s="43" t="s">
        <v>364</v>
      </c>
      <c r="H5" s="43" t="s">
        <v>360</v>
      </c>
      <c r="I5" s="43" t="s">
        <v>361</v>
      </c>
      <c r="J5" s="43" t="s">
        <v>362</v>
      </c>
      <c r="K5" s="43" t="s">
        <v>363</v>
      </c>
      <c r="L5" s="43" t="s">
        <v>364</v>
      </c>
    </row>
    <row r="6" spans="1:12" ht="30" x14ac:dyDescent="0.25">
      <c r="A6" s="278"/>
      <c r="B6" s="278"/>
      <c r="C6" s="278"/>
      <c r="D6" s="278"/>
      <c r="E6" s="278"/>
      <c r="H6" s="279" t="s">
        <v>638</v>
      </c>
      <c r="I6" s="279" t="s">
        <v>640</v>
      </c>
      <c r="J6" s="279" t="s">
        <v>641</v>
      </c>
      <c r="K6" s="279" t="s">
        <v>642</v>
      </c>
      <c r="L6" s="281">
        <v>59.11</v>
      </c>
    </row>
    <row r="7" spans="1:12" ht="30" x14ac:dyDescent="0.25">
      <c r="A7" s="278"/>
      <c r="B7" s="278"/>
      <c r="C7" s="278"/>
      <c r="D7" s="278"/>
      <c r="E7" s="278"/>
      <c r="H7" s="279" t="s">
        <v>638</v>
      </c>
      <c r="I7" s="279" t="s">
        <v>643</v>
      </c>
      <c r="J7" s="279" t="s">
        <v>644</v>
      </c>
      <c r="K7" s="279" t="s">
        <v>645</v>
      </c>
      <c r="L7" s="281">
        <v>350.35</v>
      </c>
    </row>
    <row r="8" spans="1:12" x14ac:dyDescent="0.25">
      <c r="A8" s="67" t="s">
        <v>638</v>
      </c>
      <c r="B8" s="67"/>
      <c r="C8" s="67"/>
      <c r="D8" s="67" t="s">
        <v>639</v>
      </c>
      <c r="E8" s="67"/>
      <c r="H8" s="280" t="s">
        <v>638</v>
      </c>
      <c r="I8" s="280"/>
      <c r="J8" s="280" t="s">
        <v>646</v>
      </c>
      <c r="K8" s="280" t="s">
        <v>647</v>
      </c>
      <c r="L8" s="282">
        <v>6.3</v>
      </c>
    </row>
    <row r="9" spans="1:12" x14ac:dyDescent="0.25">
      <c r="A9" s="129" t="s">
        <v>365</v>
      </c>
      <c r="H9" s="129" t="s">
        <v>365</v>
      </c>
    </row>
  </sheetData>
  <mergeCells count="3">
    <mergeCell ref="A4:E4"/>
    <mergeCell ref="H4:L4"/>
    <mergeCell ref="A2:L2"/>
  </mergeCells>
  <pageMargins left="0.7" right="0.7" top="0.78740157499999996" bottom="0.78740157499999996" header="0.3" footer="0.3"/>
  <pageSetup paperSize="9" scale="66"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26D1-11E0-4BE1-8A09-B6E16E22D03E}">
  <sheetPr>
    <tabColor rgb="FF92D050"/>
    <pageSetUpPr fitToPage="1"/>
  </sheetPr>
  <dimension ref="B1:K25"/>
  <sheetViews>
    <sheetView workbookViewId="0">
      <selection activeCell="H7" sqref="H7:H12"/>
    </sheetView>
  </sheetViews>
  <sheetFormatPr defaultRowHeight="15" x14ac:dyDescent="0.25"/>
  <cols>
    <col min="1" max="1" width="4.7109375" bestFit="1" customWidth="1"/>
    <col min="2" max="2" width="14" customWidth="1"/>
    <col min="3" max="3" width="26" bestFit="1" customWidth="1"/>
    <col min="4" max="4" width="19.7109375" bestFit="1" customWidth="1"/>
    <col min="5" max="5" width="16.42578125" customWidth="1"/>
    <col min="6" max="6" width="31.85546875" customWidth="1"/>
    <col min="7" max="7" width="16.28515625" customWidth="1"/>
    <col min="8" max="8" width="31.140625" customWidth="1"/>
    <col min="9" max="9" width="12.42578125" customWidth="1"/>
    <col min="10" max="10" width="15" customWidth="1"/>
    <col min="11" max="11" width="37.42578125" style="193" bestFit="1" customWidth="1"/>
  </cols>
  <sheetData>
    <row r="1" spans="2:11" x14ac:dyDescent="0.25">
      <c r="B1" s="313" t="s">
        <v>494</v>
      </c>
      <c r="C1" s="313"/>
      <c r="D1" s="313"/>
      <c r="E1" s="313"/>
      <c r="F1" s="313"/>
      <c r="G1" s="313"/>
      <c r="H1" s="313"/>
      <c r="I1" s="313"/>
      <c r="J1" s="313"/>
      <c r="K1" s="313"/>
    </row>
    <row r="3" spans="2:11" x14ac:dyDescent="0.25">
      <c r="B3" s="354" t="s">
        <v>370</v>
      </c>
      <c r="C3" s="354"/>
      <c r="D3" s="354"/>
      <c r="E3" s="354"/>
      <c r="F3" s="354"/>
      <c r="G3" s="354"/>
      <c r="H3" s="354"/>
      <c r="I3" s="354"/>
      <c r="J3" s="354"/>
      <c r="K3" s="354"/>
    </row>
    <row r="4" spans="2:11" ht="30" customHeight="1" x14ac:dyDescent="0.25">
      <c r="B4" s="406" t="s">
        <v>84</v>
      </c>
      <c r="C4" s="406" t="s">
        <v>407</v>
      </c>
      <c r="D4" s="404" t="s">
        <v>371</v>
      </c>
      <c r="E4" s="410" t="s">
        <v>527</v>
      </c>
      <c r="F4" s="411"/>
      <c r="G4" s="410" t="s">
        <v>570</v>
      </c>
      <c r="H4" s="411"/>
      <c r="I4" s="408" t="s">
        <v>539</v>
      </c>
      <c r="J4" s="409"/>
      <c r="K4" s="283" t="s">
        <v>538</v>
      </c>
    </row>
    <row r="5" spans="2:11" ht="17.25" x14ac:dyDescent="0.25">
      <c r="B5" s="407"/>
      <c r="C5" s="407"/>
      <c r="D5" s="405"/>
      <c r="E5" s="166" t="s">
        <v>198</v>
      </c>
      <c r="F5" s="166" t="s">
        <v>576</v>
      </c>
      <c r="G5" s="166" t="s">
        <v>198</v>
      </c>
      <c r="H5" s="210" t="s">
        <v>576</v>
      </c>
      <c r="I5" s="165" t="s">
        <v>198</v>
      </c>
      <c r="J5" s="165" t="s">
        <v>530</v>
      </c>
      <c r="K5" s="284"/>
    </row>
    <row r="6" spans="2:11" ht="75" x14ac:dyDescent="0.25">
      <c r="B6" s="285" t="s">
        <v>638</v>
      </c>
      <c r="C6" s="298" t="s">
        <v>650</v>
      </c>
      <c r="D6" s="291">
        <v>5123</v>
      </c>
      <c r="E6" s="293">
        <v>144257.4</v>
      </c>
      <c r="F6" s="293"/>
      <c r="G6" s="293">
        <v>12899</v>
      </c>
      <c r="H6" s="295"/>
      <c r="I6" s="296">
        <f>E6-G6</f>
        <v>131358.39999999999</v>
      </c>
      <c r="J6" s="297"/>
      <c r="K6" s="301" t="s">
        <v>658</v>
      </c>
    </row>
    <row r="7" spans="2:11" x14ac:dyDescent="0.25">
      <c r="B7" s="285" t="s">
        <v>638</v>
      </c>
      <c r="C7" s="299" t="s">
        <v>651</v>
      </c>
      <c r="D7" s="291">
        <v>5153</v>
      </c>
      <c r="E7" s="293">
        <v>1528760.33</v>
      </c>
      <c r="F7" s="293">
        <v>37320</v>
      </c>
      <c r="G7" s="293">
        <v>1520997.18</v>
      </c>
      <c r="H7" s="293">
        <v>42895</v>
      </c>
      <c r="I7" s="296">
        <f t="shared" ref="I7:I11" si="0">E7-G7</f>
        <v>7763.1500000001397</v>
      </c>
      <c r="J7" s="297"/>
      <c r="K7" s="302" t="s">
        <v>654</v>
      </c>
    </row>
    <row r="8" spans="2:11" x14ac:dyDescent="0.25">
      <c r="B8" s="285" t="s">
        <v>638</v>
      </c>
      <c r="C8" s="299" t="s">
        <v>533</v>
      </c>
      <c r="D8" s="291">
        <v>5154</v>
      </c>
      <c r="E8" s="293">
        <v>721389.25</v>
      </c>
      <c r="F8" s="293">
        <v>1025322</v>
      </c>
      <c r="G8" s="293">
        <v>654900.68000000005</v>
      </c>
      <c r="H8" s="293">
        <v>103759</v>
      </c>
      <c r="I8" s="296">
        <f t="shared" si="0"/>
        <v>66488.569999999949</v>
      </c>
      <c r="J8" s="297"/>
      <c r="K8" s="302" t="s">
        <v>654</v>
      </c>
    </row>
    <row r="9" spans="2:11" ht="30" x14ac:dyDescent="0.25">
      <c r="B9" s="285" t="s">
        <v>638</v>
      </c>
      <c r="C9" s="299" t="s">
        <v>652</v>
      </c>
      <c r="D9" s="291">
        <v>5164</v>
      </c>
      <c r="E9" s="293">
        <v>7765</v>
      </c>
      <c r="F9" s="293"/>
      <c r="G9" s="293">
        <v>0</v>
      </c>
      <c r="H9" s="293"/>
      <c r="I9" s="296">
        <f t="shared" si="0"/>
        <v>7765</v>
      </c>
      <c r="J9" s="297"/>
      <c r="K9" s="302" t="s">
        <v>655</v>
      </c>
    </row>
    <row r="10" spans="2:11" s="196" customFormat="1" ht="75" x14ac:dyDescent="0.25">
      <c r="B10" s="285" t="s">
        <v>638</v>
      </c>
      <c r="C10" s="299" t="s">
        <v>653</v>
      </c>
      <c r="D10" s="291">
        <v>5167</v>
      </c>
      <c r="E10" s="293">
        <v>24573</v>
      </c>
      <c r="F10" s="293"/>
      <c r="G10" s="293">
        <v>7260</v>
      </c>
      <c r="H10" s="293"/>
      <c r="I10" s="296">
        <f t="shared" si="0"/>
        <v>17313</v>
      </c>
      <c r="J10" s="297"/>
      <c r="K10" s="302" t="s">
        <v>659</v>
      </c>
    </row>
    <row r="11" spans="2:11" s="196" customFormat="1" ht="75" x14ac:dyDescent="0.25">
      <c r="B11" s="285" t="s">
        <v>638</v>
      </c>
      <c r="C11" s="299" t="s">
        <v>657</v>
      </c>
      <c r="D11" s="291">
        <v>5168</v>
      </c>
      <c r="E11" s="293">
        <v>164357.10999999999</v>
      </c>
      <c r="F11" s="293"/>
      <c r="G11" s="293">
        <v>128828.56</v>
      </c>
      <c r="H11" s="293"/>
      <c r="I11" s="296">
        <f t="shared" si="0"/>
        <v>35528.549999999988</v>
      </c>
      <c r="J11" s="297"/>
      <c r="K11" s="303" t="s">
        <v>660</v>
      </c>
    </row>
    <row r="12" spans="2:11" s="196" customFormat="1" ht="90" x14ac:dyDescent="0.25">
      <c r="B12" s="285" t="s">
        <v>638</v>
      </c>
      <c r="C12" s="299" t="s">
        <v>656</v>
      </c>
      <c r="D12" s="291">
        <v>5171</v>
      </c>
      <c r="E12" s="293">
        <v>503086.07</v>
      </c>
      <c r="F12" s="293"/>
      <c r="G12" s="293">
        <v>176104.95</v>
      </c>
      <c r="H12" s="293"/>
      <c r="I12" s="296">
        <f t="shared" ref="I12" si="1">E12-G12</f>
        <v>326981.12</v>
      </c>
      <c r="J12" s="297"/>
      <c r="K12" s="304" t="s">
        <v>661</v>
      </c>
    </row>
    <row r="13" spans="2:11" s="196" customFormat="1" x14ac:dyDescent="0.25">
      <c r="B13" s="285"/>
      <c r="C13" s="299"/>
      <c r="D13" s="291"/>
      <c r="E13" s="293"/>
      <c r="F13" s="295"/>
      <c r="G13" s="293"/>
      <c r="H13" s="295"/>
      <c r="I13" s="296"/>
      <c r="J13" s="297"/>
      <c r="K13" s="305"/>
    </row>
    <row r="14" spans="2:11" s="196" customFormat="1" x14ac:dyDescent="0.25">
      <c r="B14" s="285"/>
      <c r="C14" s="299"/>
      <c r="D14" s="291"/>
      <c r="E14" s="293"/>
      <c r="F14" s="295"/>
      <c r="G14" s="293"/>
      <c r="H14" s="295"/>
      <c r="I14" s="296"/>
      <c r="J14" s="297"/>
      <c r="K14" s="299"/>
    </row>
    <row r="15" spans="2:11" x14ac:dyDescent="0.25">
      <c r="B15" s="286"/>
      <c r="C15" s="300"/>
      <c r="D15" s="287"/>
      <c r="E15" s="294"/>
      <c r="F15" s="287"/>
      <c r="G15" s="294"/>
      <c r="H15" s="287"/>
      <c r="I15" s="294"/>
      <c r="J15" s="287"/>
      <c r="K15" s="299"/>
    </row>
    <row r="16" spans="2:11" x14ac:dyDescent="0.25">
      <c r="B16" s="286"/>
      <c r="C16" s="300"/>
      <c r="D16" s="287"/>
      <c r="E16" s="294"/>
      <c r="F16" s="288"/>
      <c r="G16" s="294"/>
      <c r="H16" s="288"/>
      <c r="I16" s="294"/>
      <c r="J16" s="288"/>
      <c r="K16" s="299"/>
    </row>
    <row r="17" spans="2:11" x14ac:dyDescent="0.25">
      <c r="B17" s="286"/>
      <c r="C17" s="300"/>
      <c r="D17" s="287"/>
      <c r="E17" s="294"/>
      <c r="F17" s="288"/>
      <c r="G17" s="294"/>
      <c r="H17" s="288"/>
      <c r="I17" s="294"/>
      <c r="J17" s="288"/>
      <c r="K17" s="299"/>
    </row>
    <row r="18" spans="2:11" x14ac:dyDescent="0.25">
      <c r="B18" s="289"/>
      <c r="C18" s="290"/>
      <c r="D18" s="292"/>
      <c r="E18" s="289"/>
      <c r="F18" s="289"/>
      <c r="G18" s="289"/>
      <c r="H18" s="289"/>
      <c r="I18" s="289"/>
      <c r="J18" s="289"/>
      <c r="K18" s="299"/>
    </row>
    <row r="22" spans="2:11" s="130" customFormat="1" ht="156" customHeight="1" x14ac:dyDescent="0.25">
      <c r="B22"/>
      <c r="C22"/>
      <c r="D22"/>
      <c r="E22"/>
      <c r="F22"/>
      <c r="G22"/>
      <c r="H22"/>
      <c r="I22"/>
      <c r="J22"/>
      <c r="K22" s="193"/>
    </row>
    <row r="23" spans="2:11" x14ac:dyDescent="0.25">
      <c r="B23" s="354" t="s">
        <v>406</v>
      </c>
      <c r="C23" s="354"/>
      <c r="D23" s="354"/>
      <c r="E23" s="354"/>
      <c r="F23" s="354"/>
      <c r="G23" s="354"/>
      <c r="H23" s="354"/>
      <c r="I23" s="354"/>
      <c r="J23" s="164"/>
    </row>
    <row r="24" spans="2:11" ht="30" x14ac:dyDescent="0.25">
      <c r="B24" s="64" t="s">
        <v>84</v>
      </c>
      <c r="C24" s="80" t="s">
        <v>407</v>
      </c>
      <c r="D24" s="63" t="s">
        <v>371</v>
      </c>
      <c r="E24" s="209" t="s">
        <v>528</v>
      </c>
      <c r="F24" s="166" t="s">
        <v>529</v>
      </c>
      <c r="G24" s="209" t="s">
        <v>571</v>
      </c>
      <c r="H24" s="166" t="s">
        <v>572</v>
      </c>
      <c r="I24" s="63" t="s">
        <v>531</v>
      </c>
      <c r="J24" s="165" t="s">
        <v>532</v>
      </c>
      <c r="K24" s="197" t="s">
        <v>369</v>
      </c>
    </row>
    <row r="25" spans="2:11" ht="165" x14ac:dyDescent="0.25">
      <c r="B25" s="45" t="s">
        <v>372</v>
      </c>
      <c r="C25" s="92" t="s">
        <v>409</v>
      </c>
      <c r="D25" s="92" t="s">
        <v>408</v>
      </c>
      <c r="E25" s="92" t="s">
        <v>573</v>
      </c>
      <c r="F25" s="92" t="s">
        <v>578</v>
      </c>
      <c r="G25" s="92" t="s">
        <v>574</v>
      </c>
      <c r="H25" s="92" t="s">
        <v>579</v>
      </c>
      <c r="I25" s="92" t="s">
        <v>580</v>
      </c>
      <c r="J25" s="92" t="s">
        <v>577</v>
      </c>
      <c r="K25" s="92" t="s">
        <v>575</v>
      </c>
    </row>
  </sheetData>
  <mergeCells count="9">
    <mergeCell ref="B23:I23"/>
    <mergeCell ref="B3:K3"/>
    <mergeCell ref="B1:K1"/>
    <mergeCell ref="D4:D5"/>
    <mergeCell ref="C4:C5"/>
    <mergeCell ref="B4:B5"/>
    <mergeCell ref="I4:J4"/>
    <mergeCell ref="E4:F4"/>
    <mergeCell ref="G4:H4"/>
  </mergeCells>
  <phoneticPr fontId="49" type="noConversion"/>
  <pageMargins left="0.17" right="0.19" top="0.78740157499999996" bottom="0.78740157499999996" header="0.3" footer="0.3"/>
  <pageSetup paperSize="9" scale="51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DFF2-17E3-41CB-AE37-E280C893A00D}">
  <sheetPr>
    <pageSetUpPr fitToPage="1"/>
  </sheetPr>
  <dimension ref="A1:K5"/>
  <sheetViews>
    <sheetView workbookViewId="0">
      <selection activeCell="E6" sqref="E6"/>
    </sheetView>
  </sheetViews>
  <sheetFormatPr defaultRowHeight="15" x14ac:dyDescent="0.25"/>
  <cols>
    <col min="1" max="11" width="22.140625" customWidth="1"/>
  </cols>
  <sheetData>
    <row r="1" spans="1:11" x14ac:dyDescent="0.25">
      <c r="A1" s="313" t="s">
        <v>495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</row>
    <row r="3" spans="1:11" s="134" customFormat="1" x14ac:dyDescent="0.25">
      <c r="A3" s="354" t="s">
        <v>379</v>
      </c>
      <c r="B3" s="354"/>
      <c r="C3" s="354"/>
      <c r="D3" s="354"/>
      <c r="E3" s="354"/>
      <c r="G3" s="354" t="s">
        <v>380</v>
      </c>
      <c r="H3" s="354"/>
      <c r="I3" s="354"/>
      <c r="J3" s="354"/>
      <c r="K3" s="354"/>
    </row>
    <row r="4" spans="1:11" x14ac:dyDescent="0.25">
      <c r="A4" s="203" t="s">
        <v>360</v>
      </c>
      <c r="B4" s="203" t="s">
        <v>557</v>
      </c>
      <c r="C4" s="203" t="s">
        <v>558</v>
      </c>
      <c r="D4" s="203" t="s">
        <v>377</v>
      </c>
      <c r="E4" s="203" t="s">
        <v>378</v>
      </c>
      <c r="G4" s="203" t="s">
        <v>360</v>
      </c>
      <c r="H4" s="203" t="s">
        <v>599</v>
      </c>
      <c r="I4" s="203" t="s">
        <v>558</v>
      </c>
      <c r="J4" s="203" t="s">
        <v>377</v>
      </c>
      <c r="K4" s="203" t="s">
        <v>378</v>
      </c>
    </row>
    <row r="5" spans="1:11" x14ac:dyDescent="0.25">
      <c r="A5" s="67" t="s">
        <v>638</v>
      </c>
      <c r="B5" s="67"/>
      <c r="C5" s="67"/>
      <c r="D5" s="67"/>
      <c r="E5" s="67">
        <v>0</v>
      </c>
      <c r="G5" s="67"/>
      <c r="H5" s="67"/>
      <c r="I5" s="67"/>
      <c r="J5" s="67"/>
      <c r="K5" s="67"/>
    </row>
  </sheetData>
  <mergeCells count="3">
    <mergeCell ref="A3:E3"/>
    <mergeCell ref="G3:K3"/>
    <mergeCell ref="A1:K1"/>
  </mergeCells>
  <pageMargins left="0.7" right="0.7" top="0.78740157499999996" bottom="0.78740157499999996" header="0.3" footer="0.3"/>
  <pageSetup paperSize="9" scale="53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127C-BD4D-4436-BBD6-700C1B9419DF}">
  <sheetPr>
    <pageSetUpPr fitToPage="1"/>
  </sheetPr>
  <dimension ref="A1:E12"/>
  <sheetViews>
    <sheetView tabSelected="1" workbookViewId="0">
      <selection activeCell="G13" sqref="G13"/>
    </sheetView>
  </sheetViews>
  <sheetFormatPr defaultRowHeight="15" x14ac:dyDescent="0.25"/>
  <cols>
    <col min="1" max="5" width="26.5703125" customWidth="1"/>
  </cols>
  <sheetData>
    <row r="1" spans="1:5" x14ac:dyDescent="0.25">
      <c r="A1" s="313" t="s">
        <v>496</v>
      </c>
      <c r="B1" s="313"/>
      <c r="C1" s="313"/>
      <c r="D1" s="313"/>
      <c r="E1" s="313"/>
    </row>
    <row r="3" spans="1:5" x14ac:dyDescent="0.25">
      <c r="A3" s="354" t="s">
        <v>388</v>
      </c>
      <c r="B3" s="354"/>
      <c r="C3" s="354"/>
      <c r="D3" s="354"/>
      <c r="E3" s="354"/>
    </row>
    <row r="4" spans="1:5" ht="30" x14ac:dyDescent="0.25">
      <c r="A4" s="43" t="s">
        <v>383</v>
      </c>
      <c r="B4" s="43" t="s">
        <v>384</v>
      </c>
      <c r="C4" s="43" t="s">
        <v>385</v>
      </c>
      <c r="D4" s="43" t="s">
        <v>386</v>
      </c>
      <c r="E4" s="43" t="s">
        <v>387</v>
      </c>
    </row>
    <row r="5" spans="1:5" x14ac:dyDescent="0.25">
      <c r="A5" s="67"/>
      <c r="B5" s="67"/>
      <c r="C5" s="67"/>
      <c r="D5" s="67"/>
      <c r="E5" s="67"/>
    </row>
    <row r="6" spans="1:5" x14ac:dyDescent="0.25">
      <c r="A6" s="67"/>
      <c r="B6" s="67"/>
      <c r="C6" s="67"/>
      <c r="D6" s="67"/>
      <c r="E6" s="67"/>
    </row>
    <row r="7" spans="1:5" x14ac:dyDescent="0.25">
      <c r="A7" s="67"/>
      <c r="B7" s="67"/>
      <c r="C7" s="67"/>
      <c r="D7" s="67"/>
      <c r="E7" s="67"/>
    </row>
    <row r="8" spans="1:5" x14ac:dyDescent="0.25">
      <c r="A8" s="67"/>
      <c r="B8" s="67"/>
      <c r="C8" s="67"/>
      <c r="D8" s="67"/>
      <c r="E8" s="67"/>
    </row>
    <row r="9" spans="1:5" x14ac:dyDescent="0.25">
      <c r="A9" s="67"/>
      <c r="B9" s="67"/>
      <c r="C9" s="67"/>
      <c r="D9" s="67"/>
      <c r="E9" s="67"/>
    </row>
    <row r="10" spans="1:5" x14ac:dyDescent="0.25">
      <c r="A10" s="67"/>
      <c r="B10" s="67"/>
      <c r="C10" s="67"/>
      <c r="D10" s="67"/>
      <c r="E10" s="67"/>
    </row>
    <row r="11" spans="1:5" x14ac:dyDescent="0.25">
      <c r="A11" s="67"/>
      <c r="B11" s="67"/>
      <c r="C11" s="67"/>
      <c r="D11" s="67"/>
      <c r="E11" s="67"/>
    </row>
    <row r="12" spans="1:5" x14ac:dyDescent="0.25">
      <c r="A12" s="67"/>
      <c r="B12" s="67"/>
      <c r="C12" s="67"/>
      <c r="D12" s="67"/>
      <c r="E12" s="67"/>
    </row>
  </sheetData>
  <mergeCells count="2">
    <mergeCell ref="A3:E3"/>
    <mergeCell ref="A1:E1"/>
  </mergeCells>
  <pageMargins left="0.7" right="0.7" top="0.61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49</vt:i4>
      </vt:variant>
      <vt:variant>
        <vt:lpstr>Pojmenované oblasti</vt:lpstr>
      </vt:variant>
      <vt:variant>
        <vt:i4>3</vt:i4>
      </vt:variant>
    </vt:vector>
  </HeadingPairs>
  <TitlesOfParts>
    <vt:vector size="52" baseType="lpstr">
      <vt:lpstr>Obsah + pokyny</vt:lpstr>
      <vt:lpstr>1. Zhodnocení plnění rozpočtu</vt:lpstr>
      <vt:lpstr>2. Přehled o plnění příjmů</vt:lpstr>
      <vt:lpstr>3. Nedaňové příjmy</vt:lpstr>
      <vt:lpstr>4. Vyhodnocení výdajů</vt:lpstr>
      <vt:lpstr>5. Běžné výdaje</vt:lpstr>
      <vt:lpstr>6. Vázání výdajů </vt:lpstr>
      <vt:lpstr>7. Mimorozpočtové zdroje</vt:lpstr>
      <vt:lpstr>8. Prostředky na platy a OPPP</vt:lpstr>
      <vt:lpstr>9. Průměrné platy</vt:lpstr>
      <vt:lpstr>10. Stavy zaměstnanců</vt:lpstr>
      <vt:lpstr>11. Stravování zaměstnanců</vt:lpstr>
      <vt:lpstr>11a. Stravování - jídelny</vt:lpstr>
      <vt:lpstr>12. Rozlišovací znaky 2025</vt:lpstr>
      <vt:lpstr>13. Bagatelní exekuce</vt:lpstr>
      <vt:lpstr>List12</vt:lpstr>
      <vt:lpstr>13a. Bezvýsledné exekuce</vt:lpstr>
      <vt:lpstr>14. OI</vt:lpstr>
      <vt:lpstr>15. OBKŘ</vt:lpstr>
      <vt:lpstr>16. Zotavovny</vt:lpstr>
      <vt:lpstr>17a. Mezinárodní organizace</vt:lpstr>
      <vt:lpstr>17b. Dotace (pouze Aparát)</vt:lpstr>
      <vt:lpstr>18. Evropští pověření žalobci</vt:lpstr>
      <vt:lpstr>List1</vt:lpstr>
      <vt:lpstr>List2</vt:lpstr>
      <vt:lpstr>List3</vt:lpstr>
      <vt:lpstr>List4</vt:lpstr>
      <vt:lpstr>List5</vt:lpstr>
      <vt:lpstr>List6</vt:lpstr>
      <vt:lpstr>List7</vt:lpstr>
      <vt:lpstr>List8</vt:lpstr>
      <vt:lpstr>List9</vt:lpstr>
      <vt:lpstr>List10</vt:lpstr>
      <vt:lpstr>List11</vt:lpstr>
      <vt:lpstr>19. Programové financování</vt:lpstr>
      <vt:lpstr>20. Největší investiční akce</vt:lpstr>
      <vt:lpstr>21. Projekty spolufinan.  EU_FM</vt:lpstr>
      <vt:lpstr>22.Výzkum, vývoj a inovace</vt:lpstr>
      <vt:lpstr>23. NNV</vt:lpstr>
      <vt:lpstr>24. volná tabulka - nevyplňovat</vt:lpstr>
      <vt:lpstr>25. volná tabulka - nevyplňovat</vt:lpstr>
      <vt:lpstr>26. Programy</vt:lpstr>
      <vt:lpstr>27. Civilní mise</vt:lpstr>
      <vt:lpstr>28. Pracovní cesty</vt:lpstr>
      <vt:lpstr>29. Zahraniční pracovní cesty</vt:lpstr>
      <vt:lpstr>30. Zálohové platby</vt:lpstr>
      <vt:lpstr>31. Úspory</vt:lpstr>
      <vt:lpstr>32. Bezúplatné převody majetku</vt:lpstr>
      <vt:lpstr>33. Veřejné zakázky 300 mil. Kč</vt:lpstr>
      <vt:lpstr>'12. Rozlišovací znaky 2025'!Názvy_tisku</vt:lpstr>
      <vt:lpstr>'12. Rozlišovací znaky 2025'!Oblast_tisku</vt:lpstr>
      <vt:lpstr>'16. Zotavovny'!Oblast_tisku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Klobásová Daniela, Ing.</dc:creator>
  <cp:lastModifiedBy>Juhászová Naděžda</cp:lastModifiedBy>
  <cp:lastPrinted>2026-02-25T08:00:40Z</cp:lastPrinted>
  <dcterms:created xsi:type="dcterms:W3CDTF">2015-06-05T18:19:34Z</dcterms:created>
  <dcterms:modified xsi:type="dcterms:W3CDTF">2026-02-25T08:00:55Z</dcterms:modified>
</cp:coreProperties>
</file>