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h.sou-plz.justice.cz\dfs\Users\losinkova\Desktop\"/>
    </mc:Choice>
  </mc:AlternateContent>
  <xr:revisionPtr revIDLastSave="0" documentId="8_{C2458808-30F3-44C7-8C76-5293B68B8C2D}" xr6:coauthVersionLast="47" xr6:coauthVersionMax="47" xr10:uidLastSave="{00000000-0000-0000-0000-000000000000}"/>
  <bookViews>
    <workbookView xWindow="-120" yWindow="-120" windowWidth="29040" windowHeight="15720" tabRatio="936" firstSheet="4" activeTab="26" xr2:uid="{00000000-000D-0000-FFFF-FFFF00000000}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10. Stavy zaměstnanců" sheetId="42" r:id="rId11"/>
    <sheet name="11. Stravování zaměstnanců" sheetId="13" r:id="rId12"/>
    <sheet name="11a. Stravování - jídelny" sheetId="46" r:id="rId13"/>
    <sheet name="12. Rozlišovací znaky 2024" sheetId="14" r:id="rId14"/>
    <sheet name="13. Bagatelní exekuce" sheetId="15" r:id="rId15"/>
    <sheet name="13a. Bezvýsledné exekuce" sheetId="47" r:id="rId16"/>
    <sheet name="14. OI" sheetId="16" r:id="rId17"/>
    <sheet name="15. OBKŘ" sheetId="17" r:id="rId18"/>
    <sheet name="16. Zotavovny" sheetId="18" r:id="rId19"/>
    <sheet name="17a. Mezinárodní organizace" sheetId="39" r:id="rId20"/>
    <sheet name="17b. Dotace (pouze Aparát)" sheetId="19" r:id="rId21"/>
    <sheet name="18. volná tabulka - nevyplňovat" sheetId="20" r:id="rId22"/>
    <sheet name="19. Programové financování" sheetId="45" r:id="rId23"/>
    <sheet name="20. Největší investiční akce" sheetId="22" r:id="rId24"/>
    <sheet name="21. Projekty spolufinan.  EU_FM" sheetId="23" r:id="rId25"/>
    <sheet name="22.Výzkum, vývoj a inovace" sheetId="24" r:id="rId26"/>
    <sheet name="23. NNV" sheetId="25" r:id="rId27"/>
    <sheet name="25. Ukrajina" sheetId="27" r:id="rId28"/>
    <sheet name="24. volná tabulka - nevyplňovat" sheetId="26" r:id="rId29"/>
    <sheet name="26. Programy" sheetId="28" r:id="rId30"/>
    <sheet name="27. Civilní mise" sheetId="29" r:id="rId31"/>
    <sheet name="28. Pracovní cesty" sheetId="30" r:id="rId32"/>
    <sheet name="29. Zahraniční pracovní cesty" sheetId="31" r:id="rId33"/>
    <sheet name="30. Zálohové platby" sheetId="32" r:id="rId34"/>
    <sheet name="31. Úspory" sheetId="33" r:id="rId35"/>
    <sheet name="32. Bezúplatné převody majetku" sheetId="34" r:id="rId36"/>
    <sheet name="33. Veřejné zakázky 300 mil. Kč" sheetId="35" r:id="rId37"/>
  </sheets>
  <definedNames>
    <definedName name="_xlnm._FilterDatabase" localSheetId="13" hidden="1">'12. Rozlišovací znaky 2024'!$A$4:$C$58</definedName>
    <definedName name="_xlnm.Print_Titles" localSheetId="13">'12. Rozlišovací znaky 2024'!$3:$4</definedName>
    <definedName name="_xlnm.Print_Area" localSheetId="13">'12. Rozlišovací znaky 2024'!$A$3:$C$57</definedName>
    <definedName name="_xlnm.Print_Area" localSheetId="18">'16. Zotavovny'!$A$1:$I$40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3" l="1"/>
  <c r="J15" i="33"/>
  <c r="J14" i="33"/>
  <c r="I7" i="33"/>
  <c r="I8" i="33"/>
  <c r="I9" i="33"/>
  <c r="I10" i="33"/>
  <c r="I11" i="33"/>
  <c r="I13" i="33"/>
  <c r="I14" i="33"/>
  <c r="I15" i="33"/>
  <c r="I16" i="33"/>
  <c r="J13" i="33"/>
  <c r="J12" i="33"/>
  <c r="J7" i="33"/>
  <c r="J8" i="33"/>
  <c r="J9" i="33"/>
  <c r="J10" i="33"/>
  <c r="J11" i="33"/>
  <c r="J6" i="33"/>
  <c r="I6" i="33"/>
  <c r="I27" i="7"/>
  <c r="I26" i="7" s="1"/>
  <c r="I25" i="7" s="1"/>
  <c r="I24" i="7" s="1"/>
  <c r="I22" i="7" s="1"/>
  <c r="H23" i="7"/>
  <c r="H24" i="7"/>
  <c r="C7" i="7"/>
  <c r="D7" i="7"/>
  <c r="E7" i="7"/>
  <c r="F7" i="7"/>
  <c r="G7" i="7"/>
  <c r="B7" i="7"/>
  <c r="C27" i="7"/>
  <c r="D27" i="7"/>
  <c r="E27" i="7"/>
  <c r="F27" i="7"/>
  <c r="G27" i="7"/>
  <c r="B27" i="7"/>
  <c r="C25" i="7"/>
  <c r="D25" i="7"/>
  <c r="E25" i="7"/>
  <c r="F25" i="7"/>
  <c r="G25" i="7"/>
  <c r="B25" i="7"/>
  <c r="C22" i="7"/>
  <c r="D22" i="7"/>
  <c r="E22" i="7"/>
  <c r="F22" i="7"/>
  <c r="G22" i="7"/>
  <c r="B22" i="7"/>
  <c r="G8" i="7"/>
  <c r="I8" i="30"/>
  <c r="H8" i="30"/>
  <c r="C7" i="30"/>
  <c r="D7" i="30"/>
  <c r="F13" i="22"/>
  <c r="F12" i="22"/>
  <c r="F11" i="22"/>
  <c r="F10" i="22"/>
  <c r="F9" i="22"/>
  <c r="C21" i="45"/>
  <c r="B21" i="45"/>
  <c r="H16" i="17"/>
  <c r="G16" i="17"/>
  <c r="E16" i="17"/>
  <c r="D16" i="17"/>
  <c r="C16" i="17"/>
  <c r="B16" i="17"/>
  <c r="H15" i="17"/>
  <c r="F15" i="17"/>
  <c r="H14" i="17"/>
  <c r="F14" i="17"/>
  <c r="H13" i="17"/>
  <c r="F13" i="17"/>
  <c r="H12" i="17"/>
  <c r="F12" i="17"/>
  <c r="H11" i="17"/>
  <c r="F11" i="17"/>
  <c r="H10" i="17"/>
  <c r="F10" i="17"/>
  <c r="H9" i="17"/>
  <c r="F9" i="17"/>
  <c r="H8" i="17"/>
  <c r="F8" i="17"/>
  <c r="H7" i="17"/>
  <c r="F7" i="17"/>
  <c r="F16" i="17" s="1"/>
  <c r="H14" i="16"/>
  <c r="G14" i="16"/>
  <c r="E14" i="16"/>
  <c r="D14" i="16"/>
  <c r="C14" i="16"/>
  <c r="B14" i="16"/>
  <c r="H13" i="16"/>
  <c r="F13" i="16"/>
  <c r="H12" i="16"/>
  <c r="F12" i="16"/>
  <c r="H11" i="16"/>
  <c r="F11" i="16"/>
  <c r="H10" i="16"/>
  <c r="F10" i="16"/>
  <c r="H9" i="16"/>
  <c r="F9" i="16"/>
  <c r="H8" i="16"/>
  <c r="F8" i="16"/>
  <c r="H7" i="16"/>
  <c r="F7" i="16"/>
  <c r="F14" i="16" s="1"/>
  <c r="E21" i="15"/>
  <c r="D21" i="15"/>
  <c r="C21" i="15"/>
  <c r="B21" i="15"/>
  <c r="J16" i="42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J16" i="41"/>
  <c r="I16" i="41"/>
  <c r="F16" i="41"/>
  <c r="J15" i="41"/>
  <c r="I15" i="41"/>
  <c r="F15" i="41"/>
  <c r="J14" i="41"/>
  <c r="I14" i="41"/>
  <c r="F14" i="41"/>
  <c r="J13" i="41"/>
  <c r="I13" i="41"/>
  <c r="F13" i="41"/>
  <c r="J12" i="41"/>
  <c r="I12" i="41"/>
  <c r="F12" i="41"/>
  <c r="J11" i="41"/>
  <c r="I11" i="41"/>
  <c r="F11" i="41"/>
  <c r="J10" i="41"/>
  <c r="I10" i="41"/>
  <c r="F10" i="41"/>
  <c r="J9" i="41"/>
  <c r="I9" i="41"/>
  <c r="F9" i="41"/>
  <c r="J8" i="41"/>
  <c r="I8" i="41"/>
  <c r="F8" i="41"/>
  <c r="J7" i="41"/>
  <c r="I7" i="41"/>
  <c r="F7" i="41"/>
  <c r="H12" i="40"/>
  <c r="G12" i="40"/>
  <c r="F12" i="40"/>
  <c r="E12" i="40"/>
  <c r="H7" i="40"/>
  <c r="G7" i="40"/>
  <c r="F7" i="40"/>
  <c r="E7" i="40"/>
  <c r="H6" i="40"/>
  <c r="G6" i="40"/>
  <c r="F6" i="40"/>
  <c r="E6" i="40"/>
  <c r="H21" i="7"/>
  <c r="H19" i="7"/>
  <c r="H18" i="7"/>
  <c r="H17" i="7"/>
  <c r="H15" i="7"/>
  <c r="H14" i="7"/>
  <c r="I13" i="7"/>
  <c r="G13" i="7"/>
  <c r="F13" i="7"/>
  <c r="E13" i="7"/>
  <c r="D13" i="7"/>
  <c r="C13" i="7"/>
  <c r="B13" i="7"/>
  <c r="H12" i="7"/>
  <c r="H11" i="7"/>
  <c r="H10" i="7"/>
  <c r="H9" i="7"/>
  <c r="I8" i="7"/>
  <c r="F8" i="7"/>
  <c r="E8" i="7"/>
  <c r="D8" i="7"/>
  <c r="C8" i="7"/>
  <c r="B8" i="7"/>
  <c r="H10" i="6"/>
  <c r="H8" i="6" s="1"/>
  <c r="C8" i="6"/>
  <c r="D8" i="6"/>
  <c r="E8" i="6"/>
  <c r="F8" i="6"/>
  <c r="G8" i="6" s="1"/>
  <c r="B8" i="6"/>
  <c r="G16" i="6"/>
  <c r="G15" i="6"/>
  <c r="G14" i="6"/>
  <c r="G13" i="6"/>
  <c r="G12" i="6"/>
  <c r="G10" i="6"/>
  <c r="C10" i="6"/>
  <c r="D10" i="6"/>
  <c r="E10" i="6"/>
  <c r="F10" i="6"/>
  <c r="B10" i="6"/>
  <c r="C26" i="44"/>
  <c r="D26" i="44"/>
  <c r="B26" i="44"/>
  <c r="C15" i="44"/>
  <c r="D15" i="44"/>
  <c r="E15" i="44"/>
  <c r="B15" i="44"/>
  <c r="H22" i="7" l="1"/>
  <c r="I7" i="7"/>
  <c r="H13" i="7"/>
  <c r="H8" i="7"/>
  <c r="E21" i="47"/>
  <c r="D21" i="47"/>
  <c r="C21" i="47"/>
  <c r="B21" i="47"/>
  <c r="H7" i="7" l="1"/>
  <c r="D65" i="14"/>
  <c r="D64" i="14"/>
  <c r="F39" i="27" l="1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G15" i="23" l="1"/>
  <c r="G18" i="23"/>
  <c r="G9" i="23"/>
  <c r="G21" i="23"/>
</calcChain>
</file>

<file path=xl/sharedStrings.xml><?xml version="1.0" encoding="utf-8"?>
<sst xmlns="http://schemas.openxmlformats.org/spreadsheetml/2006/main" count="944" uniqueCount="660">
  <si>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</si>
  <si>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</si>
  <si>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</si>
  <si>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</si>
  <si>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</si>
  <si>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</si>
  <si>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</si>
  <si>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</si>
  <si>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</si>
  <si>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</si>
  <si>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</si>
  <si>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</si>
  <si>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</si>
  <si>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</si>
  <si>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</si>
  <si>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</si>
  <si>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</si>
  <si>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</si>
  <si>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</si>
  <si>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</si>
  <si>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</si>
  <si>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</si>
  <si>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</si>
  <si>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</si>
  <si>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</si>
  <si>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</si>
  <si>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</si>
  <si>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</si>
  <si>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</si>
  <si>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</si>
  <si>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</si>
  <si>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</si>
  <si>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</si>
  <si>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</si>
  <si>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</si>
  <si>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</si>
  <si>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</si>
  <si>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</si>
  <si>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</si>
  <si>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</si>
  <si>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</si>
  <si>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</si>
  <si>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</si>
  <si>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</si>
  <si>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</si>
  <si>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</si>
  <si>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</si>
  <si>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</si>
  <si>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</si>
  <si>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</si>
  <si>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</si>
  <si>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</si>
  <si>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</si>
  <si>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</si>
  <si>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</si>
  <si>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</si>
  <si>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</si>
  <si>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</si>
  <si>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</si>
  <si>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</si>
  <si>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</si>
  <si>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</si>
  <si>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</si>
  <si>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</si>
  <si>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</si>
  <si>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</si>
  <si>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</si>
  <si>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</si>
  <si>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</si>
  <si>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</si>
  <si>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</si>
  <si>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</si>
  <si>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</si>
  <si>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</si>
  <si>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</si>
  <si>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</si>
  <si>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</si>
  <si>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</si>
  <si>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</si>
  <si>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</si>
  <si>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</si>
  <si>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</si>
  <si>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</si>
  <si>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</si>
  <si>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</si>
  <si>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</si>
  <si>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</si>
  <si>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</si>
  <si>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</si>
  <si>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</si>
  <si>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</si>
  <si>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</si>
  <si>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</si>
  <si>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</si>
  <si>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</si>
  <si>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</si>
  <si>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</si>
  <si>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</si>
  <si>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</si>
  <si>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</si>
  <si>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</si>
  <si>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</si>
  <si>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</si>
  <si>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</si>
  <si>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</si>
  <si>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</si>
  <si>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</si>
  <si>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</si>
  <si>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</si>
  <si>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</si>
  <si>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</si>
  <si>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</si>
  <si>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</si>
  <si>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</si>
  <si>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</si>
  <si>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</si>
  <si>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</si>
  <si>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</si>
  <si>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</si>
  <si>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</si>
  <si>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</si>
  <si>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</si>
  <si>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</si>
  <si>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</si>
  <si>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</si>
  <si>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</si>
  <si>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</si>
  <si>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</si>
  <si>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</si>
  <si>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</si>
  <si>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</si>
  <si>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</si>
  <si>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</si>
  <si>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</si>
  <si>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</si>
  <si>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</si>
  <si>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</si>
  <si>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</si>
  <si>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</si>
  <si>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</si>
  <si>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</si>
  <si>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</si>
  <si>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</si>
  <si>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</si>
  <si>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</si>
  <si>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</si>
  <si>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</si>
  <si>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</si>
  <si>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</si>
  <si>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</si>
  <si>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</si>
  <si>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</si>
  <si>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</si>
  <si>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</si>
  <si>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</si>
  <si>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</si>
  <si>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</si>
  <si>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</si>
  <si>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</si>
  <si>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</si>
  <si>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</si>
  <si>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</si>
  <si>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</si>
  <si>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</si>
  <si>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</si>
  <si>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</si>
  <si>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</si>
  <si>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</si>
  <si>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</si>
  <si>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</si>
  <si>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</si>
  <si>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</si>
  <si>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</si>
  <si>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</si>
  <si>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</si>
  <si>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</si>
  <si>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</si>
  <si>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</si>
  <si>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</si>
  <si>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</si>
  <si>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</si>
  <si>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</si>
  <si>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</si>
  <si>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</si>
  <si>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</si>
  <si>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</si>
  <si>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</si>
  <si>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</si>
  <si>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</si>
  <si>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</si>
  <si>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</si>
  <si>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</si>
  <si>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Okresní/obvodní soudy</t>
  </si>
  <si>
    <t>Komentář</t>
  </si>
  <si>
    <t>Počet</t>
  </si>
  <si>
    <t>v Kč</t>
  </si>
  <si>
    <t>Celkem meziúroveň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</si>
  <si>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</si>
  <si>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</si>
  <si>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</si>
  <si>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</si>
  <si>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</si>
  <si>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</si>
  <si>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</si>
  <si>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</si>
  <si>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</si>
  <si>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</si>
  <si>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</si>
  <si>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</si>
  <si>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</si>
  <si>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</si>
  <si>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</si>
  <si>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</si>
  <si>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</si>
  <si>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</si>
  <si>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</si>
  <si>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</si>
  <si>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</si>
  <si>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</si>
  <si>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</si>
  <si>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</si>
  <si>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</si>
  <si>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</si>
  <si>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</si>
  <si>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</si>
  <si>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</si>
  <si>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</si>
  <si>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</si>
  <si>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</si>
  <si>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</si>
  <si>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</si>
  <si>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</si>
  <si>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</si>
  <si>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</si>
  <si>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</si>
  <si>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</si>
  <si>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</si>
  <si>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</si>
  <si>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</si>
  <si>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</si>
  <si>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</si>
  <si>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</si>
  <si>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</si>
  <si>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</si>
  <si>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</si>
  <si>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</si>
  <si>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</si>
  <si>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</si>
  <si>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</si>
  <si>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</si>
  <si>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</si>
  <si>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</si>
  <si>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</si>
  <si>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</si>
  <si>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</si>
  <si>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</si>
  <si>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</si>
  <si>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</si>
  <si>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</si>
  <si>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</si>
  <si>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</si>
  <si>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</si>
  <si>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</si>
  <si>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</si>
  <si>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</si>
  <si>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</si>
  <si>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</si>
  <si>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</si>
  <si>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</si>
  <si>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</si>
  <si>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</si>
  <si>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</si>
  <si>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</si>
  <si>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</si>
  <si>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</si>
  <si>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</si>
  <si>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</si>
  <si>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</si>
  <si>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</si>
  <si>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</si>
  <si>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</si>
  <si>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</si>
  <si>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</si>
  <si>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</si>
  <si>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</si>
  <si>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</si>
  <si>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</si>
  <si>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</si>
  <si>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</si>
  <si>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</si>
  <si>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</si>
  <si>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</si>
  <si>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</si>
  <si>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</si>
  <si>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</si>
  <si>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</si>
  <si>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</si>
  <si>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</si>
  <si>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</si>
  <si>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</si>
  <si>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</si>
  <si>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</si>
  <si>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</si>
  <si>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</si>
  <si>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</si>
  <si>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</si>
  <si>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</si>
  <si>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</si>
  <si>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</si>
  <si>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</si>
  <si>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Profilující výdaje</t>
  </si>
  <si>
    <t>platy a ostatní platby za provedenou práci</t>
  </si>
  <si>
    <t>programové financování</t>
  </si>
  <si>
    <t>Neprofilující výdaje</t>
  </si>
  <si>
    <t>Důvod nedočerpání</t>
  </si>
  <si>
    <t>Zdroj</t>
  </si>
  <si>
    <t>Hodnota ukončených nároků</t>
  </si>
  <si>
    <t>Projekt</t>
  </si>
  <si>
    <t>Důvod ukončení</t>
  </si>
  <si>
    <t>Skutečnost 2023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</si>
  <si>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</si>
  <si>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</si>
  <si>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</si>
  <si>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</si>
  <si>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</si>
  <si>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</si>
  <si>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</si>
  <si>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</si>
  <si>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</si>
  <si>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</si>
  <si>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</si>
  <si>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</si>
  <si>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</si>
  <si>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</si>
  <si>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</si>
  <si>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</si>
  <si>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</si>
  <si>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</si>
  <si>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</si>
  <si>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</si>
  <si>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</si>
  <si>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</si>
  <si>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</si>
  <si>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</si>
  <si>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</si>
  <si>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</si>
  <si>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</si>
  <si>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</si>
  <si>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</si>
  <si>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</si>
  <si>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</si>
  <si>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</si>
  <si>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</si>
  <si>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</si>
  <si>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</si>
  <si>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</si>
  <si>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</si>
  <si>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</si>
  <si>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</si>
  <si>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</si>
  <si>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</si>
  <si>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</si>
  <si>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</si>
  <si>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</si>
  <si>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</si>
  <si>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</si>
  <si>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</si>
  <si>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</si>
  <si>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</si>
  <si>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Tabulka pro úspory</t>
  </si>
  <si>
    <t>Podseskupení / rozpočtová položka</t>
  </si>
  <si>
    <t>název OSS</t>
  </si>
  <si>
    <t>Skutečnost 2023 v Kč</t>
  </si>
  <si>
    <t>OSS uvede v čem spočívala úspora např. provedena výměna oken, osvětlení, periodika jen online apod.</t>
  </si>
  <si>
    <t xml:space="preserve">31. </t>
  </si>
  <si>
    <t xml:space="preserve">32. </t>
  </si>
  <si>
    <t>Úspory</t>
  </si>
  <si>
    <t>Bezúplatné převody majetku</t>
  </si>
  <si>
    <t>Č. smlouvy</t>
  </si>
  <si>
    <t>Dle právních předpisů</t>
  </si>
  <si>
    <t>Majetek</t>
  </si>
  <si>
    <t>Hodnota v Kč</t>
  </si>
  <si>
    <t>Nabytí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</si>
  <si>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</si>
  <si>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</si>
  <si>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</si>
  <si>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</si>
  <si>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</si>
  <si>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</si>
  <si>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</si>
  <si>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</si>
  <si>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</si>
  <si>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</si>
  <si>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</si>
  <si>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</si>
  <si>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</si>
  <si>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</si>
  <si>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</si>
  <si>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</si>
  <si>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</si>
  <si>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</si>
  <si>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</si>
  <si>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</si>
  <si>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</si>
  <si>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</si>
  <si>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</si>
  <si>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</si>
  <si>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tomut ak není, OSS tento rozdíl okomentuje v textové části Rozboru hospodaření.</t>
    </r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</si>
  <si>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</si>
  <si>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</si>
  <si>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</si>
  <si>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</si>
  <si>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</si>
  <si>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Tabulka pro úspory - vzor</t>
  </si>
  <si>
    <t>Oblast úspory</t>
  </si>
  <si>
    <r>
      <t xml:space="preserve">OSS uvede podseskupení nebo konkrétní rozpočtovou položku, </t>
    </r>
    <r>
      <rPr>
        <b/>
        <i/>
        <sz val="11"/>
        <color theme="1"/>
        <rFont val="Calibri"/>
        <family val="2"/>
        <charset val="238"/>
        <scheme val="minor"/>
      </rPr>
      <t>pokud to lze</t>
    </r>
  </si>
  <si>
    <t>oblast, které se úspora týká např. energie, poštovné apod.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</si>
  <si>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</si>
  <si>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</si>
  <si>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</si>
  <si>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</si>
  <si>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</si>
  <si>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</si>
  <si>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</si>
  <si>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</si>
  <si>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</si>
  <si>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</si>
  <si>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</si>
  <si>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</si>
  <si>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</si>
  <si>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</si>
  <si>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</si>
  <si>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</si>
  <si>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</si>
  <si>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7.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</si>
  <si>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</si>
  <si>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</si>
  <si>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</si>
  <si>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</si>
  <si>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</si>
  <si>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</si>
  <si>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</si>
  <si>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</si>
  <si>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</si>
  <si>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</si>
  <si>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</si>
  <si>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</si>
  <si>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</si>
  <si>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</si>
  <si>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</si>
  <si>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</si>
  <si>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</si>
  <si>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</si>
  <si>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</si>
  <si>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</si>
  <si>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</si>
  <si>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</si>
  <si>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</si>
  <si>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</si>
  <si>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</si>
  <si>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</si>
  <si>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</si>
  <si>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</si>
  <si>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</si>
  <si>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</si>
  <si>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</si>
  <si>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</si>
  <si>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</si>
  <si>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</si>
  <si>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</si>
  <si>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</si>
  <si>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</si>
  <si>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</si>
  <si>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</si>
  <si>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</si>
  <si>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</si>
  <si>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</si>
  <si>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</si>
  <si>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</si>
  <si>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</si>
  <si>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</si>
  <si>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</si>
  <si>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</si>
  <si>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</si>
  <si>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</si>
  <si>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</si>
  <si>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</si>
  <si>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</si>
  <si>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</si>
  <si>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</si>
  <si>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</si>
  <si>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</si>
  <si>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</si>
  <si>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</si>
  <si>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</si>
  <si>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</si>
  <si>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</si>
  <si>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</si>
  <si>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</si>
  <si>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</si>
  <si>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</si>
  <si>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</si>
  <si>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</si>
  <si>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</si>
  <si>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</si>
  <si>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časové období 
(vyplní se v případě, že v průběhu roku došlo ke změně)</t>
  </si>
  <si>
    <t>Rok 2025</t>
  </si>
  <si>
    <t>Mandatorní výdaje celkem (neodpovídá IISSP, nejsou zde všechny MV)</t>
  </si>
  <si>
    <t>12. Rozlišovací znaky 2024</t>
  </si>
  <si>
    <t>Skutečnost k 31. 12. 2024 v Kč (celkem)</t>
  </si>
  <si>
    <t>BRS</t>
  </si>
  <si>
    <t>OBKŘ - Revize smluvní (smlouvou fixovaná cena revize)</t>
  </si>
  <si>
    <t>BRM</t>
  </si>
  <si>
    <t>OBKŘ - Revize mimosmluvní ( dle cenové nabídky)</t>
  </si>
  <si>
    <t xml:space="preserve">Náhrada v době nemoci - zaměstnanci </t>
  </si>
  <si>
    <t>Náhrada v době nemoci - státní úředníci</t>
  </si>
  <si>
    <t>Náhrada v době nemoci - státní zástupci</t>
  </si>
  <si>
    <t>Náhrada v době nemoci - soudci</t>
  </si>
  <si>
    <t xml:space="preserve">Opravy a udržování nemovitostí </t>
  </si>
  <si>
    <t>Bezvýsledné exekuce – paušální náhrada exekutorovi, oprávněným není stát</t>
  </si>
  <si>
    <t>Bezvýsledné exekuce – paušální náhrada exekutorovi, oprávněným je stát</t>
  </si>
  <si>
    <t>Příspěvek na stravování peněžitý (stravenkový paušál)</t>
  </si>
  <si>
    <t>Cestovné celkem (RP 5173 - musí odpovídat IISSP)</t>
  </si>
  <si>
    <t>Kontrolní součty</t>
  </si>
  <si>
    <t>Paragraf</t>
  </si>
  <si>
    <t>druh jídla</t>
  </si>
  <si>
    <t>11a.</t>
  </si>
  <si>
    <t>Stravování - jídelny</t>
  </si>
  <si>
    <t>11a. Stravování jídelna</t>
  </si>
  <si>
    <t>13a. Bezvýsledné exekuce</t>
  </si>
  <si>
    <t>Přehled počtu a čerpání bagatelních exekucí na okresní/obvodních soudech k 31. 12. 2024</t>
  </si>
  <si>
    <t>PROPLACENÉ bezvýsledné exekuce k 31. 12. 2024</t>
  </si>
  <si>
    <t>NEPROPLACENÉ bezvýsledné exekuce k 31.12.2024</t>
  </si>
  <si>
    <t>13a.</t>
  </si>
  <si>
    <t>Bezvýsledné exekuce</t>
  </si>
  <si>
    <t>4.5. bod 2</t>
  </si>
  <si>
    <t>Skutečnost 2024</t>
  </si>
  <si>
    <t>jiná (v kWh, GJ,  časová..)</t>
  </si>
  <si>
    <t>Skutečnost 2023 jiná</t>
  </si>
  <si>
    <t>Skutečnost 2024 v Kč</t>
  </si>
  <si>
    <t>Skutečnost 2024 jiná</t>
  </si>
  <si>
    <t>Pokud nelze určit konkrétní podseskupení /rozpočtovou položku, uvede OSS stav v daném roce.</t>
  </si>
  <si>
    <r>
      <t>rozpočet 2022 na daném podseskupení /rozpočtové položce,</t>
    </r>
    <r>
      <rPr>
        <b/>
        <i/>
        <sz val="11"/>
        <color theme="1"/>
        <rFont val="Calibri"/>
        <family val="2"/>
        <charset val="238"/>
        <scheme val="minor"/>
      </rPr>
      <t xml:space="preserve">  pokud to lze.
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i/>
        <sz val="11"/>
        <color theme="1"/>
        <rFont val="Calibri"/>
        <family val="2"/>
        <charset val="238"/>
        <scheme val="minor"/>
      </rPr>
      <t>POKUD NELZE VYČÍSLIT NEVYPLŇOVAT!!!</t>
    </r>
  </si>
  <si>
    <r>
      <t xml:space="preserve">rozpočet 2023 na daném podseskupení /rozpočtové položce, </t>
    </r>
    <r>
      <rPr>
        <b/>
        <i/>
        <sz val="11"/>
        <color theme="1"/>
        <rFont val="Calibri"/>
        <family val="2"/>
        <charset val="238"/>
        <scheme val="minor"/>
      </rPr>
      <t>pokud to lze</t>
    </r>
    <r>
      <rPr>
        <i/>
        <sz val="11"/>
        <color theme="1"/>
        <rFont val="Calibri"/>
        <family val="2"/>
        <charset val="238"/>
        <scheme val="minor"/>
      </rPr>
      <t xml:space="preserve">.
</t>
    </r>
    <r>
      <rPr>
        <b/>
        <i/>
        <sz val="11"/>
        <color theme="1"/>
        <rFont val="Calibri"/>
        <family val="2"/>
        <charset val="238"/>
        <scheme val="minor"/>
      </rPr>
      <t>POKUD NELZE VYČÍSLIT NEVYPLŇOVAT!!!</t>
    </r>
  </si>
  <si>
    <t>jiná</t>
  </si>
  <si>
    <t>úspora (finanční)</t>
  </si>
  <si>
    <t>úspora (jiná)</t>
  </si>
  <si>
    <t xml:space="preserve">OSS uvede vyčíslení úspory, a to pokud je to možné finanční. </t>
  </si>
  <si>
    <t>OSS uvede jinou úsporu (vyčíslení u objemu energií…..)</t>
  </si>
  <si>
    <t>Paušální náhrady soudcům*</t>
  </si>
  <si>
    <t>Objem prostředků na zahraniční pracovní cesty v Kč - rozpočtová položka 5173</t>
  </si>
  <si>
    <t xml:space="preserve">Rok / rozpočtová položka </t>
  </si>
  <si>
    <t>Rok 2023</t>
  </si>
  <si>
    <r>
      <t xml:space="preserve">Řádek </t>
    </r>
    <r>
      <rPr>
        <b/>
        <sz val="11"/>
        <color theme="1"/>
        <rFont val="Calibri"/>
        <family val="2"/>
        <charset val="238"/>
        <scheme val="minor"/>
      </rPr>
      <t>"Celkem" musí odpovídat</t>
    </r>
    <r>
      <rPr>
        <sz val="11"/>
        <color theme="1"/>
        <rFont val="Calibri"/>
        <family val="2"/>
        <scheme val="minor"/>
      </rPr>
      <t xml:space="preserve"> hodnotě ve </t>
    </r>
    <r>
      <rPr>
        <b/>
        <sz val="11"/>
        <color theme="1"/>
        <rFont val="Calibri"/>
        <family val="2"/>
        <charset val="238"/>
        <scheme val="minor"/>
      </rPr>
      <t>státní pokladně</t>
    </r>
    <r>
      <rPr>
        <sz val="11"/>
        <color theme="1"/>
        <rFont val="Calibri"/>
        <family val="2"/>
        <scheme val="minor"/>
      </rPr>
      <t>. Pokud tomu tak není, OSS tento rozdíl okomentuje v textové části Rozboru hospodaření.
*Pro přehled o celkovém čerpání na rozpočtové položce 5196, je přidán i rozlišovací znak 51962, který se týká paušálních náhrad soudců.</t>
    </r>
  </si>
  <si>
    <t>Popis</t>
  </si>
  <si>
    <t>Úspora (finanční, jiná)</t>
  </si>
  <si>
    <t>PROPLACENÉ bagatelní exekuce k 31. 12. 2024</t>
  </si>
  <si>
    <t>NEPROPLACENÉ bagatelní exekuce k 31.12.2024</t>
  </si>
  <si>
    <t>Stav nároků z nespotřebovaných výdajů k 31. 12. 2024 (v tis. Kč)</t>
  </si>
  <si>
    <t>18. xxx</t>
  </si>
  <si>
    <t>24. volná tabulka</t>
  </si>
  <si>
    <t>Dopady válečného konfliktu na Ukrajině na výdaje státního rozpočtu (včetně státních fondů a příspěvkových organizací) v roce 2024 (tis. Kč)</t>
  </si>
  <si>
    <t>Skutečnost roku 2024
 v tis. Kč</t>
  </si>
  <si>
    <t>xxx</t>
  </si>
  <si>
    <t>volná tabulka</t>
  </si>
  <si>
    <t>Z důvodu ukončení některých šetření je zrušena tabulka č. 18 a 24, které budou využity v budoucnu na jiná šetření.</t>
  </si>
  <si>
    <t>4.13.</t>
  </si>
  <si>
    <t>4.13.3.</t>
  </si>
  <si>
    <t>4.13.4.</t>
  </si>
  <si>
    <t>4.15., 4.13.2.</t>
  </si>
  <si>
    <t>4.16.1.</t>
  </si>
  <si>
    <t>4.17.</t>
  </si>
  <si>
    <t>4.18.1.</t>
  </si>
  <si>
    <t>4.19.</t>
  </si>
  <si>
    <t>Změny v Metodickém postupu rozboru hospodaření pro rok 2024 jsou podbarveny žlutě.</t>
  </si>
  <si>
    <t>Tabulka rozlišovacích znaků pro rok 2024</t>
  </si>
  <si>
    <t>Schválený rozpočet 2024</t>
  </si>
  <si>
    <t>Rozpočet po změnách 2024</t>
  </si>
  <si>
    <t>Konečný rozpočet 2024</t>
  </si>
  <si>
    <t>Index skutečnosti 2024/2023</t>
  </si>
  <si>
    <t>Zapojené prostředky NNV v roce 2024</t>
  </si>
  <si>
    <r>
      <t>Rozpočet po změnách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2024</t>
    </r>
  </si>
  <si>
    <t>Skutečné čerpání 2024</t>
  </si>
  <si>
    <t>Skutečnost/ Konečný rozpočet</t>
  </si>
  <si>
    <t>504-Výdaje za odměny za užití duševního zdraví</t>
  </si>
  <si>
    <t>512-Podlimitní technické zhodnocení</t>
  </si>
  <si>
    <t>534-Základní příděl FKSP</t>
  </si>
  <si>
    <t>536-Platby daní a poplatků</t>
  </si>
  <si>
    <t>542-Náhrady mezd v době nemoci</t>
  </si>
  <si>
    <t>590-Ostatní neinvestiční výdaje</t>
  </si>
  <si>
    <t>Skutečnost k 31.12.2024</t>
  </si>
  <si>
    <t>Okresní soud v Chebu</t>
  </si>
  <si>
    <t>Okresní soud v Chebu*</t>
  </si>
  <si>
    <t>Okresní soud v Chebu**</t>
  </si>
  <si>
    <t>OS Cheb</t>
  </si>
  <si>
    <t>Okresní soud v Chebu 519282</t>
  </si>
  <si>
    <t>Okresní soud v Chebu 519283</t>
  </si>
  <si>
    <t>celkem vyplaceno 64 ks</t>
  </si>
  <si>
    <t>celkem vyplaceno 15 ks</t>
  </si>
  <si>
    <t>Okresní soud v Chebu 519284</t>
  </si>
  <si>
    <t>Okresní soud v Chebu 519285</t>
  </si>
  <si>
    <t>celkem vyplaceno 8333 ks</t>
  </si>
  <si>
    <t>celkem vyplaceno 1077 ks</t>
  </si>
  <si>
    <t>Rozpočet 2024 v Kč</t>
  </si>
  <si>
    <t>Porovnání skutečností
 (2024 a 2023)</t>
  </si>
  <si>
    <t>Zapojené NNV v roce 2024</t>
  </si>
  <si>
    <t>Porovnání skutečností (2024 a 2023)</t>
  </si>
  <si>
    <t>Hodnocení výdajů programového financování za rok 2024 v tis. Kč na 2 desetinná místa</t>
  </si>
  <si>
    <t>Skutečnost v roce 2024</t>
  </si>
  <si>
    <t>036V018000006</t>
  </si>
  <si>
    <t>OS Cheb - rekonstrukce části objektu D</t>
  </si>
  <si>
    <t xml:space="preserve">V současné době probíhají jednání o realizaci stavby na základě projektové dokumentace a výkazu výměr.Mezi nevyčerpanými NNV je částka 5 000,00 Kč za vyměřené penále. </t>
  </si>
  <si>
    <t>žádné zahraniční pracovní cesty</t>
  </si>
  <si>
    <t>Česká pošta, s.p.</t>
  </si>
  <si>
    <t>kredit ve frankovacím stroji</t>
  </si>
  <si>
    <t>CHEVAK, a.s. Cheb</t>
  </si>
  <si>
    <t>zálohy vodné a stočné</t>
  </si>
  <si>
    <t>advokáti ex-offo</t>
  </si>
  <si>
    <t>rozhodnutí z výkonu</t>
  </si>
  <si>
    <t>SML-0000-200-000261</t>
  </si>
  <si>
    <t>KDZ 16/2024</t>
  </si>
  <si>
    <t>*Stav k 1.1.2025 získáte: Konečný rozpočet 2024 - Skutečnost 2024 + Nečerpané NNV k 31.12.2024</t>
  </si>
  <si>
    <t>Nezapojené NNV k 31.12.2024</t>
  </si>
  <si>
    <t>Počáteční stav k 1.1.2024</t>
  </si>
  <si>
    <t>Skutečné čerpání k 31.12.2024</t>
  </si>
  <si>
    <t>Nečerpané, zapojené NNV k 31.12.2024</t>
  </si>
  <si>
    <t>Stav k 1.1.2025</t>
  </si>
  <si>
    <t>Zapojené NNV v roce 2024 – z toho:</t>
  </si>
  <si>
    <t>viz textová část</t>
  </si>
  <si>
    <t>Ukončené nároky v roce 2024</t>
  </si>
  <si>
    <t>nevyužíváno</t>
  </si>
  <si>
    <t>žádné platby</t>
  </si>
  <si>
    <t>nevznikla povinnost vázání</t>
  </si>
  <si>
    <t>nevyužito</t>
  </si>
  <si>
    <t xml:space="preserve"> </t>
  </si>
  <si>
    <t>54-Neinvestiční transfery obyvatelstvu</t>
  </si>
  <si>
    <t>59-Ostatní neinvestiční výdaje</t>
  </si>
  <si>
    <t>53-Neinvestiční transfery veř. subjektům</t>
  </si>
  <si>
    <t>Ostatní osobní výdaje</t>
  </si>
  <si>
    <t>Ostatní platby za prov.pr.j.n.</t>
  </si>
  <si>
    <t>Ochranné pomůcky</t>
  </si>
  <si>
    <t>Prádlo, oděvy</t>
  </si>
  <si>
    <t>Knihy a obdobné listiny</t>
  </si>
  <si>
    <t>Nákup materiálu j.n.</t>
  </si>
  <si>
    <t>Plyn</t>
  </si>
  <si>
    <t>Služby el.komunikací</t>
  </si>
  <si>
    <t>Služby peněžních ústavů</t>
  </si>
  <si>
    <t>Platby daní státnímu rozpočtu</t>
  </si>
  <si>
    <t>žádné převody</t>
  </si>
  <si>
    <t>Nebylo potřeba uzavírat Dohody o provedení práce.</t>
  </si>
  <si>
    <t>Snížení nápadu trestních věcí, ve kterých je rozhodováno v senátu.</t>
  </si>
  <si>
    <t>Nebylo potřeba pořizovat ochranné pracovní pomůcky pomocnému obslužnému personálu.</t>
  </si>
  <si>
    <t>Nebyli jmenováni noví soudci, nebylo potřeba pořízení talárů.</t>
  </si>
  <si>
    <t>Bylo zakoupeno méně knih, odvíjí se dle potřeby  zaměstnanců.</t>
  </si>
  <si>
    <t xml:space="preserve">Po přechodu na hybridní poštu jsme nepořizovali obálky, předzásobení kancelářským materiálem z předchozího roku. </t>
  </si>
  <si>
    <t>Úspora je v odebraném množství (uvedeno v m3). Úsporná opatření, zejména snížení teploty na chodbách.</t>
  </si>
  <si>
    <t>Změna tarifů za datové služby poskytované mobilním operátorem.</t>
  </si>
  <si>
    <t>Uzavření výhodnější smlouvy na havarijní a zákonné pojištění služebních vozidel.</t>
  </si>
  <si>
    <t>Klesající nápad trestních věcí, ve kterých je rozhodováno v sesnátu. S tím souvisí i nižší cestovné vyplácené přísedícím.</t>
  </si>
  <si>
    <t>Pořízení dálničního kuponu pro 1 vozidlo, druhé vozidlo využíváno převážně na nezpoplatněých silnicích.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</si>
</sst>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color rgb="FF000000"/>
      <name val="Bookman Old Style"/>
      <family val="1"/>
      <charset val="238"/>
    </font>
    <font>
      <i/>
      <sz val="9"/>
      <name val="Calibri"/>
      <family val="2"/>
      <charset val="238"/>
      <scheme val="minor"/>
    </font>
    <font>
      <i/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8"/>
      <color rgb="FF00B05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7" fillId="0" borderId="0"/>
  </cellStyleXfs>
  <cellXfs count="404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/>
    <xf numFmtId="0" fontId="11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1" xfId="0" applyFont="1" applyBorder="1"/>
    <xf numFmtId="4" fontId="16" fillId="0" borderId="1" xfId="0" applyNumberFormat="1" applyFont="1" applyBorder="1"/>
    <xf numFmtId="9" fontId="16" fillId="0" borderId="1" xfId="1" applyFont="1" applyBorder="1"/>
    <xf numFmtId="9" fontId="16" fillId="0" borderId="1" xfId="1" applyFont="1" applyBorder="1" applyAlignment="1">
      <alignment wrapText="1"/>
    </xf>
    <xf numFmtId="0" fontId="13" fillId="4" borderId="1" xfId="0" applyFont="1" applyFill="1" applyBorder="1"/>
    <xf numFmtId="4" fontId="13" fillId="4" borderId="1" xfId="0" applyNumberFormat="1" applyFont="1" applyFill="1" applyBorder="1"/>
    <xf numFmtId="9" fontId="13" fillId="4" borderId="1" xfId="1" applyFont="1" applyFill="1" applyBorder="1"/>
    <xf numFmtId="0" fontId="14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/>
    </xf>
    <xf numFmtId="0" fontId="11" fillId="0" borderId="4" xfId="0" applyFont="1" applyBorder="1"/>
    <xf numFmtId="0" fontId="0" fillId="0" borderId="5" xfId="0" applyBorder="1"/>
    <xf numFmtId="0" fontId="21" fillId="0" borderId="5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6" xfId="0" applyFont="1" applyBorder="1"/>
    <xf numFmtId="0" fontId="0" fillId="0" borderId="6" xfId="0" applyBorder="1"/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5" fillId="3" borderId="1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7" xfId="0" applyFill="1" applyBorder="1"/>
    <xf numFmtId="0" fontId="0" fillId="0" borderId="0" xfId="0" applyFill="1"/>
    <xf numFmtId="0" fontId="0" fillId="0" borderId="18" xfId="0" applyFill="1" applyBorder="1"/>
    <xf numFmtId="0" fontId="17" fillId="0" borderId="0" xfId="2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7" fillId="0" borderId="0" xfId="2" applyProtection="1">
      <protection locked="0"/>
    </xf>
    <xf numFmtId="0" fontId="33" fillId="0" borderId="0" xfId="2" applyFont="1" applyAlignment="1" applyProtection="1">
      <alignment horizontal="center"/>
      <protection locked="0"/>
    </xf>
    <xf numFmtId="0" fontId="30" fillId="0" borderId="0" xfId="2" applyFont="1" applyProtection="1">
      <protection locked="0"/>
    </xf>
    <xf numFmtId="0" fontId="7" fillId="0" borderId="0" xfId="2" applyAlignment="1" applyProtection="1">
      <alignment horizontal="center"/>
      <protection locked="0"/>
    </xf>
    <xf numFmtId="0" fontId="19" fillId="0" borderId="1" xfId="2" applyFont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/>
    </xf>
    <xf numFmtId="0" fontId="35" fillId="0" borderId="1" xfId="2" applyFont="1" applyBorder="1" applyAlignment="1" applyProtection="1">
      <alignment horizontal="right"/>
      <protection locked="0"/>
    </xf>
    <xf numFmtId="0" fontId="35" fillId="0" borderId="1" xfId="2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vertical="center" wrapText="1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justify" vertical="center" wrapText="1"/>
    </xf>
    <xf numFmtId="0" fontId="39" fillId="0" borderId="1" xfId="0" applyFont="1" applyBorder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44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6" fillId="0" borderId="1" xfId="0" applyFont="1" applyBorder="1" applyAlignment="1">
      <alignment vertical="center" wrapText="1"/>
    </xf>
    <xf numFmtId="0" fontId="14" fillId="0" borderId="0" xfId="0" applyFont="1"/>
    <xf numFmtId="0" fontId="51" fillId="0" borderId="24" xfId="0" applyFont="1" applyBorder="1" applyAlignment="1">
      <alignment vertical="center"/>
    </xf>
    <xf numFmtId="0" fontId="52" fillId="0" borderId="0" xfId="0" applyFont="1"/>
    <xf numFmtId="0" fontId="29" fillId="0" borderId="0" xfId="0" applyFont="1"/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1" xfId="0" applyFont="1" applyBorder="1" applyAlignment="1">
      <alignment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6" fillId="0" borderId="1" xfId="0" applyFont="1" applyBorder="1"/>
    <xf numFmtId="4" fontId="0" fillId="0" borderId="1" xfId="0" applyNumberFormat="1" applyBorder="1"/>
    <xf numFmtId="0" fontId="6" fillId="0" borderId="0" xfId="0" applyFont="1" applyAlignment="1">
      <alignment vertical="center"/>
    </xf>
    <xf numFmtId="0" fontId="12" fillId="0" borderId="0" xfId="0" applyFont="1"/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51" fillId="0" borderId="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17" fontId="53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10" fontId="10" fillId="0" borderId="1" xfId="1" applyNumberFormat="1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9" fillId="0" borderId="1" xfId="2" applyFont="1" applyBorder="1" applyAlignment="1" applyProtection="1">
      <alignment horizontal="center" vertical="center" wrapText="1"/>
      <protection locked="0"/>
    </xf>
    <xf numFmtId="0" fontId="35" fillId="0" borderId="1" xfId="2" applyFont="1" applyBorder="1" applyAlignment="1">
      <alignment wrapText="1"/>
    </xf>
    <xf numFmtId="0" fontId="35" fillId="0" borderId="1" xfId="2" applyFont="1" applyBorder="1" applyAlignment="1" applyProtection="1">
      <alignment horizontal="left" wrapText="1"/>
      <protection locked="0"/>
    </xf>
    <xf numFmtId="0" fontId="7" fillId="0" borderId="0" xfId="2" applyAlignment="1" applyProtection="1">
      <alignment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Alignment="1" applyProtection="1">
      <alignment horizontal="center"/>
      <protection locked="0"/>
    </xf>
    <xf numFmtId="0" fontId="30" fillId="0" borderId="1" xfId="2" applyFont="1" applyBorder="1" applyProtection="1">
      <protection locked="0"/>
    </xf>
    <xf numFmtId="0" fontId="33" fillId="0" borderId="1" xfId="2" applyFont="1" applyBorder="1" applyAlignment="1" applyProtection="1">
      <alignment horizontal="center"/>
      <protection locked="0"/>
    </xf>
    <xf numFmtId="0" fontId="7" fillId="0" borderId="1" xfId="2" applyBorder="1" applyProtection="1">
      <protection locked="0"/>
    </xf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53" fillId="0" borderId="0" xfId="0" applyFont="1"/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/>
    <xf numFmtId="164" fontId="11" fillId="10" borderId="21" xfId="0" applyNumberFormat="1" applyFont="1" applyFill="1" applyBorder="1"/>
    <xf numFmtId="0" fontId="11" fillId="0" borderId="22" xfId="0" applyFont="1" applyBorder="1" applyAlignment="1">
      <alignment horizontal="right" vertical="center"/>
    </xf>
    <xf numFmtId="0" fontId="11" fillId="0" borderId="22" xfId="0" applyFont="1" applyBorder="1"/>
    <xf numFmtId="164" fontId="11" fillId="10" borderId="22" xfId="0" applyNumberFormat="1" applyFont="1" applyFill="1" applyBorder="1"/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/>
    </xf>
    <xf numFmtId="164" fontId="11" fillId="10" borderId="23" xfId="0" applyNumberFormat="1" applyFont="1" applyFill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164" fontId="56" fillId="0" borderId="1" xfId="0" applyNumberFormat="1" applyFont="1" applyBorder="1"/>
    <xf numFmtId="0" fontId="14" fillId="2" borderId="1" xfId="0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58" fillId="0" borderId="0" xfId="2" applyFont="1" applyAlignment="1" applyProtection="1">
      <alignment wrapText="1"/>
      <protection locked="0"/>
    </xf>
    <xf numFmtId="0" fontId="59" fillId="0" borderId="0" xfId="0" applyFont="1"/>
    <xf numFmtId="0" fontId="10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" fontId="35" fillId="0" borderId="1" xfId="2" applyNumberFormat="1" applyFont="1" applyBorder="1" applyAlignment="1">
      <alignment horizontal="right"/>
    </xf>
    <xf numFmtId="4" fontId="7" fillId="0" borderId="0" xfId="2" applyNumberFormat="1" applyAlignment="1" applyProtection="1">
      <alignment horizontal="right"/>
      <protection locked="0"/>
    </xf>
    <xf numFmtId="4" fontId="58" fillId="0" borderId="0" xfId="2" applyNumberFormat="1" applyFont="1" applyAlignment="1" applyProtection="1">
      <alignment horizontal="right"/>
      <protection locked="0"/>
    </xf>
    <xf numFmtId="4" fontId="0" fillId="3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/>
    </xf>
    <xf numFmtId="10" fontId="16" fillId="0" borderId="1" xfId="1" applyNumberFormat="1" applyFont="1" applyBorder="1" applyAlignment="1">
      <alignment horizontal="right"/>
    </xf>
    <xf numFmtId="4" fontId="13" fillId="4" borderId="1" xfId="0" applyNumberFormat="1" applyFont="1" applyFill="1" applyBorder="1" applyAlignment="1">
      <alignment horizontal="right"/>
    </xf>
    <xf numFmtId="10" fontId="13" fillId="4" borderId="1" xfId="1" applyNumberFormat="1" applyFont="1" applyFill="1" applyBorder="1" applyAlignment="1">
      <alignment horizontal="right"/>
    </xf>
    <xf numFmtId="4" fontId="60" fillId="0" borderId="29" xfId="0" applyNumberFormat="1" applyFont="1" applyBorder="1" applyAlignment="1">
      <alignment horizontal="right" vertical="center" wrapText="1"/>
    </xf>
    <xf numFmtId="4" fontId="60" fillId="0" borderId="30" xfId="0" applyNumberFormat="1" applyFont="1" applyBorder="1" applyAlignment="1">
      <alignment horizontal="right" vertical="center" wrapText="1"/>
    </xf>
    <xf numFmtId="4" fontId="61" fillId="0" borderId="30" xfId="0" applyNumberFormat="1" applyFont="1" applyBorder="1" applyAlignment="1">
      <alignment horizontal="right" vertical="center" wrapText="1"/>
    </xf>
    <xf numFmtId="4" fontId="18" fillId="6" borderId="1" xfId="0" applyNumberFormat="1" applyFont="1" applyFill="1" applyBorder="1" applyAlignment="1">
      <alignment vertical="center"/>
    </xf>
    <xf numFmtId="10" fontId="18" fillId="6" borderId="1" xfId="1" applyNumberFormat="1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horizontal="right" vertical="center"/>
    </xf>
    <xf numFmtId="4" fontId="21" fillId="3" borderId="1" xfId="0" applyNumberFormat="1" applyFont="1" applyFill="1" applyBorder="1" applyAlignment="1">
      <alignment vertical="center"/>
    </xf>
    <xf numFmtId="4" fontId="21" fillId="0" borderId="1" xfId="0" applyNumberFormat="1" applyFont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4" fontId="25" fillId="2" borderId="12" xfId="0" applyNumberFormat="1" applyFont="1" applyFill="1" applyBorder="1" applyAlignment="1">
      <alignment horizontal="right" vertical="center"/>
    </xf>
    <xf numFmtId="10" fontId="25" fillId="2" borderId="12" xfId="1" applyNumberFormat="1" applyFont="1" applyFill="1" applyBorder="1" applyAlignment="1">
      <alignment horizontal="right" vertical="center"/>
    </xf>
    <xf numFmtId="4" fontId="25" fillId="2" borderId="9" xfId="0" applyNumberFormat="1" applyFont="1" applyFill="1" applyBorder="1" applyAlignment="1">
      <alignment horizontal="right" vertical="center"/>
    </xf>
    <xf numFmtId="4" fontId="26" fillId="3" borderId="12" xfId="0" applyNumberFormat="1" applyFont="1" applyFill="1" applyBorder="1" applyAlignment="1">
      <alignment horizontal="right" vertical="center" wrapText="1"/>
    </xf>
    <xf numFmtId="4" fontId="26" fillId="7" borderId="12" xfId="0" applyNumberFormat="1" applyFont="1" applyFill="1" applyBorder="1" applyAlignment="1">
      <alignment horizontal="right" vertical="center" wrapText="1"/>
    </xf>
    <xf numFmtId="4" fontId="25" fillId="0" borderId="12" xfId="0" applyNumberFormat="1" applyFont="1" applyBorder="1" applyAlignment="1">
      <alignment vertical="center" wrapText="1"/>
    </xf>
    <xf numFmtId="4" fontId="25" fillId="11" borderId="12" xfId="0" applyNumberFormat="1" applyFont="1" applyFill="1" applyBorder="1" applyAlignment="1">
      <alignment vertical="center" wrapText="1"/>
    </xf>
    <xf numFmtId="4" fontId="26" fillId="3" borderId="12" xfId="0" applyNumberFormat="1" applyFont="1" applyFill="1" applyBorder="1" applyAlignment="1">
      <alignment vertical="center" wrapText="1"/>
    </xf>
    <xf numFmtId="4" fontId="26" fillId="7" borderId="12" xfId="0" applyNumberFormat="1" applyFont="1" applyFill="1" applyBorder="1" applyAlignment="1">
      <alignment vertical="center" wrapText="1"/>
    </xf>
    <xf numFmtId="4" fontId="26" fillId="0" borderId="12" xfId="0" applyNumberFormat="1" applyFont="1" applyBorder="1" applyAlignment="1">
      <alignment horizontal="right" vertical="center" wrapText="1"/>
    </xf>
    <xf numFmtId="4" fontId="26" fillId="11" borderId="12" xfId="0" applyNumberFormat="1" applyFont="1" applyFill="1" applyBorder="1" applyAlignment="1">
      <alignment horizontal="right" vertical="center" wrapText="1"/>
    </xf>
    <xf numFmtId="4" fontId="26" fillId="0" borderId="12" xfId="0" applyNumberFormat="1" applyFont="1" applyBorder="1" applyAlignment="1">
      <alignment vertical="center" wrapText="1"/>
    </xf>
    <xf numFmtId="4" fontId="26" fillId="11" borderId="12" xfId="0" applyNumberFormat="1" applyFont="1" applyFill="1" applyBorder="1" applyAlignment="1">
      <alignment vertical="center" wrapText="1"/>
    </xf>
    <xf numFmtId="0" fontId="27" fillId="0" borderId="14" xfId="0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2" fillId="0" borderId="17" xfId="0" applyFont="1" applyBorder="1" applyAlignment="1">
      <alignment horizontal="right" vertical="center"/>
    </xf>
    <xf numFmtId="4" fontId="10" fillId="0" borderId="1" xfId="0" applyNumberFormat="1" applyFont="1" applyBorder="1"/>
    <xf numFmtId="3" fontId="0" fillId="0" borderId="1" xfId="0" applyNumberFormat="1" applyBorder="1"/>
    <xf numFmtId="3" fontId="10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right"/>
    </xf>
    <xf numFmtId="4" fontId="17" fillId="0" borderId="1" xfId="0" applyNumberFormat="1" applyFont="1" applyBorder="1" applyAlignment="1">
      <alignment horizontal="right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16" fillId="0" borderId="31" xfId="0" applyFont="1" applyBorder="1"/>
    <xf numFmtId="4" fontId="16" fillId="0" borderId="1" xfId="0" applyNumberFormat="1" applyFont="1" applyBorder="1" applyAlignment="1">
      <alignment wrapText="1"/>
    </xf>
    <xf numFmtId="0" fontId="4" fillId="0" borderId="0" xfId="0" applyFont="1" applyAlignment="1">
      <alignment horizontal="justify" vertical="center"/>
    </xf>
    <xf numFmtId="4" fontId="14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7" fillId="0" borderId="1" xfId="0" applyFont="1" applyBorder="1" applyAlignment="1"/>
    <xf numFmtId="0" fontId="6" fillId="0" borderId="1" xfId="0" applyFont="1" applyBorder="1" applyAlignment="1"/>
    <xf numFmtId="4" fontId="0" fillId="0" borderId="1" xfId="0" applyNumberFormat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21" fillId="0" borderId="19" xfId="0" applyNumberFormat="1" applyFont="1" applyBorder="1" applyAlignment="1">
      <alignment horizontal="right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4" fontId="58" fillId="0" borderId="1" xfId="2" applyNumberFormat="1" applyFont="1" applyBorder="1" applyAlignment="1" applyProtection="1">
      <alignment horizontal="right"/>
      <protection locked="0"/>
    </xf>
    <xf numFmtId="0" fontId="3" fillId="11" borderId="1" xfId="0" applyFont="1" applyFill="1" applyBorder="1" applyAlignment="1">
      <alignment horizontal="center" vertical="center" wrapText="1"/>
    </xf>
    <xf numFmtId="10" fontId="26" fillId="2" borderId="12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/>
    <xf numFmtId="0" fontId="65" fillId="0" borderId="1" xfId="0" applyFont="1" applyBorder="1"/>
    <xf numFmtId="0" fontId="67" fillId="0" borderId="0" xfId="0" applyFont="1"/>
    <xf numFmtId="0" fontId="68" fillId="0" borderId="1" xfId="0" applyFont="1" applyBorder="1" applyAlignment="1">
      <alignment horizontal="center" vertical="center"/>
    </xf>
    <xf numFmtId="0" fontId="69" fillId="7" borderId="11" xfId="0" applyFont="1" applyFill="1" applyBorder="1" applyAlignment="1">
      <alignment horizontal="left" vertical="center" wrapText="1"/>
    </xf>
    <xf numFmtId="10" fontId="26" fillId="12" borderId="12" xfId="0" applyNumberFormat="1" applyFont="1" applyFill="1" applyBorder="1" applyAlignment="1">
      <alignment vertical="center" wrapText="1"/>
    </xf>
    <xf numFmtId="0" fontId="53" fillId="0" borderId="1" xfId="0" applyFont="1" applyBorder="1"/>
    <xf numFmtId="0" fontId="53" fillId="0" borderId="1" xfId="0" applyFont="1" applyBorder="1" applyAlignment="1">
      <alignment horizontal="right"/>
    </xf>
    <xf numFmtId="0" fontId="53" fillId="0" borderId="1" xfId="0" applyFont="1" applyBorder="1" applyAlignment="1">
      <alignment wrapText="1"/>
    </xf>
    <xf numFmtId="3" fontId="53" fillId="0" borderId="1" xfId="0" applyNumberFormat="1" applyFont="1" applyBorder="1"/>
    <xf numFmtId="3" fontId="53" fillId="0" borderId="1" xfId="0" applyNumberFormat="1" applyFont="1" applyBorder="1" applyAlignment="1">
      <alignment horizontal="right"/>
    </xf>
    <xf numFmtId="4" fontId="53" fillId="0" borderId="1" xfId="0" applyNumberFormat="1" applyFont="1" applyBorder="1" applyAlignment="1">
      <alignment horizontal="right"/>
    </xf>
    <xf numFmtId="4" fontId="53" fillId="0" borderId="1" xfId="0" applyNumberFormat="1" applyFont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53" fillId="0" borderId="1" xfId="0" applyFont="1" applyBorder="1" applyAlignment="1">
      <alignment horizontal="justify" wrapText="1"/>
    </xf>
    <xf numFmtId="0" fontId="50" fillId="0" borderId="1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62" fillId="5" borderId="3" xfId="0" applyFont="1" applyFill="1" applyBorder="1" applyAlignment="1">
      <alignment horizontal="center" vertical="center"/>
    </xf>
    <xf numFmtId="0" fontId="62" fillId="5" borderId="16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62" fillId="5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34" fillId="0" borderId="15" xfId="2" applyFont="1" applyBorder="1" applyAlignment="1">
      <alignment horizontal="center"/>
    </xf>
    <xf numFmtId="0" fontId="35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8" borderId="3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textRotation="90"/>
    </xf>
    <xf numFmtId="0" fontId="18" fillId="9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55" fillId="0" borderId="15" xfId="0" applyFont="1" applyBorder="1" applyAlignment="1">
      <alignment horizontal="center" wrapText="1"/>
    </xf>
    <xf numFmtId="0" fontId="16" fillId="0" borderId="28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8" borderId="26" xfId="0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3">
    <cellStyle name="Normální" xfId="0" builtinId="0"/>
    <cellStyle name="Normální 2" xfId="2" xr:uid="{F8731045-8E78-4257-99B6-B649CD2D5EA9}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835A-4DDF-4CC2-8EC2-F7251A753626}">
  <sheetPr>
    <tabColor rgb="FFFFFF00"/>
  </sheetPr>
  <dimension ref="A1:D46"/>
  <sheetViews>
    <sheetView workbookViewId="0">
      <selection activeCell="G12" sqref="G12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307" t="s">
        <v>473</v>
      </c>
      <c r="B1" s="307"/>
      <c r="C1" s="307"/>
    </row>
    <row r="2" spans="1:4" ht="27" customHeight="1" x14ac:dyDescent="0.25">
      <c r="A2" s="306" t="s">
        <v>2</v>
      </c>
      <c r="B2" s="306"/>
      <c r="C2" s="306"/>
    </row>
    <row r="3" spans="1:4" ht="30" x14ac:dyDescent="0.25">
      <c r="A3" s="149" t="s">
        <v>472</v>
      </c>
      <c r="B3" s="149" t="s">
        <v>5</v>
      </c>
      <c r="C3" s="149" t="s">
        <v>6</v>
      </c>
    </row>
    <row r="4" spans="1:4" x14ac:dyDescent="0.25">
      <c r="A4" s="5" t="s">
        <v>4</v>
      </c>
      <c r="B4" s="5" t="s">
        <v>3</v>
      </c>
      <c r="C4" s="165" t="s">
        <v>7</v>
      </c>
    </row>
    <row r="5" spans="1:4" x14ac:dyDescent="0.25">
      <c r="A5" s="5" t="s">
        <v>19</v>
      </c>
      <c r="B5" s="5" t="s">
        <v>33</v>
      </c>
      <c r="C5" s="165" t="s">
        <v>21</v>
      </c>
    </row>
    <row r="6" spans="1:4" x14ac:dyDescent="0.25">
      <c r="A6" s="5" t="s">
        <v>38</v>
      </c>
      <c r="B6" s="5" t="s">
        <v>39</v>
      </c>
      <c r="C6" s="165" t="s">
        <v>40</v>
      </c>
    </row>
    <row r="7" spans="1:4" x14ac:dyDescent="0.25">
      <c r="A7" s="5" t="s">
        <v>59</v>
      </c>
      <c r="B7" s="5" t="s">
        <v>60</v>
      </c>
      <c r="C7" s="165" t="s">
        <v>61</v>
      </c>
    </row>
    <row r="8" spans="1:4" x14ac:dyDescent="0.25">
      <c r="A8" s="5" t="s">
        <v>62</v>
      </c>
      <c r="B8" s="5" t="s">
        <v>52</v>
      </c>
      <c r="C8" s="165" t="s">
        <v>61</v>
      </c>
    </row>
    <row r="9" spans="1:4" x14ac:dyDescent="0.25">
      <c r="A9" s="5" t="s">
        <v>79</v>
      </c>
      <c r="B9" s="5" t="s">
        <v>467</v>
      </c>
      <c r="C9" s="165" t="s">
        <v>80</v>
      </c>
    </row>
    <row r="10" spans="1:4" x14ac:dyDescent="0.25">
      <c r="A10" s="5" t="s">
        <v>81</v>
      </c>
      <c r="B10" s="5" t="s">
        <v>82</v>
      </c>
      <c r="C10" s="165" t="s">
        <v>83</v>
      </c>
    </row>
    <row r="11" spans="1:4" x14ac:dyDescent="0.25">
      <c r="A11" s="5" t="s">
        <v>99</v>
      </c>
      <c r="B11" s="5" t="s">
        <v>98</v>
      </c>
      <c r="C11" s="165" t="s">
        <v>427</v>
      </c>
    </row>
    <row r="12" spans="1:4" x14ac:dyDescent="0.25">
      <c r="A12" s="5" t="s">
        <v>100</v>
      </c>
      <c r="B12" s="5" t="s">
        <v>439</v>
      </c>
      <c r="C12" s="165" t="s">
        <v>428</v>
      </c>
    </row>
    <row r="13" spans="1:4" x14ac:dyDescent="0.25">
      <c r="A13" s="5" t="s">
        <v>127</v>
      </c>
      <c r="B13" s="5" t="s">
        <v>128</v>
      </c>
      <c r="C13" s="165" t="s">
        <v>428</v>
      </c>
    </row>
    <row r="14" spans="1:4" x14ac:dyDescent="0.25">
      <c r="A14" s="5" t="s">
        <v>129</v>
      </c>
      <c r="B14" s="5" t="s">
        <v>130</v>
      </c>
      <c r="C14" s="165" t="s">
        <v>429</v>
      </c>
    </row>
    <row r="15" spans="1:4" x14ac:dyDescent="0.25">
      <c r="A15" s="5" t="s">
        <v>526</v>
      </c>
      <c r="B15" s="5" t="s">
        <v>527</v>
      </c>
      <c r="C15" s="165" t="s">
        <v>429</v>
      </c>
    </row>
    <row r="16" spans="1:4" x14ac:dyDescent="0.25">
      <c r="A16" s="5" t="s">
        <v>197</v>
      </c>
      <c r="B16" s="5" t="s">
        <v>198</v>
      </c>
      <c r="C16" s="165" t="s">
        <v>468</v>
      </c>
      <c r="D16" s="136"/>
    </row>
    <row r="17" spans="1:4" x14ac:dyDescent="0.25">
      <c r="A17" s="5" t="s">
        <v>199</v>
      </c>
      <c r="B17" s="5" t="s">
        <v>200</v>
      </c>
      <c r="C17" s="166" t="s">
        <v>469</v>
      </c>
      <c r="D17" s="136"/>
    </row>
    <row r="18" spans="1:4" x14ac:dyDescent="0.25">
      <c r="A18" s="5" t="s">
        <v>533</v>
      </c>
      <c r="B18" s="5" t="s">
        <v>534</v>
      </c>
      <c r="C18" s="166" t="s">
        <v>535</v>
      </c>
      <c r="D18" s="136"/>
    </row>
    <row r="19" spans="1:4" x14ac:dyDescent="0.25">
      <c r="A19" s="5" t="s">
        <v>201</v>
      </c>
      <c r="B19" s="5" t="s">
        <v>203</v>
      </c>
      <c r="C19" s="166" t="s">
        <v>430</v>
      </c>
      <c r="D19" s="136"/>
    </row>
    <row r="20" spans="1:4" x14ac:dyDescent="0.25">
      <c r="A20" s="5" t="s">
        <v>202</v>
      </c>
      <c r="B20" s="5" t="s">
        <v>204</v>
      </c>
      <c r="C20" s="166" t="s">
        <v>431</v>
      </c>
      <c r="D20" s="136"/>
    </row>
    <row r="21" spans="1:4" x14ac:dyDescent="0.25">
      <c r="A21" s="5" t="s">
        <v>218</v>
      </c>
      <c r="B21" s="5" t="s">
        <v>219</v>
      </c>
      <c r="C21" s="166" t="s">
        <v>470</v>
      </c>
      <c r="D21" s="136"/>
    </row>
    <row r="22" spans="1:4" x14ac:dyDescent="0.25">
      <c r="A22" s="5" t="s">
        <v>423</v>
      </c>
      <c r="B22" s="5" t="s">
        <v>425</v>
      </c>
      <c r="C22" s="167" t="s">
        <v>432</v>
      </c>
      <c r="D22" s="136"/>
    </row>
    <row r="23" spans="1:4" x14ac:dyDescent="0.25">
      <c r="A23" s="5" t="s">
        <v>424</v>
      </c>
      <c r="B23" s="5" t="s">
        <v>246</v>
      </c>
      <c r="C23" s="166" t="s">
        <v>426</v>
      </c>
      <c r="D23" s="136"/>
    </row>
    <row r="24" spans="1:4" x14ac:dyDescent="0.25">
      <c r="A24" s="5" t="s">
        <v>239</v>
      </c>
      <c r="B24" s="5" t="s">
        <v>564</v>
      </c>
      <c r="C24" s="166" t="s">
        <v>563</v>
      </c>
      <c r="D24" s="136"/>
    </row>
    <row r="25" spans="1:4" x14ac:dyDescent="0.25">
      <c r="A25" s="5" t="s">
        <v>240</v>
      </c>
      <c r="B25" s="5" t="s">
        <v>263</v>
      </c>
      <c r="C25" s="166" t="s">
        <v>566</v>
      </c>
      <c r="D25" s="136"/>
    </row>
    <row r="26" spans="1:4" x14ac:dyDescent="0.25">
      <c r="A26" s="5" t="s">
        <v>241</v>
      </c>
      <c r="B26" s="5" t="s">
        <v>271</v>
      </c>
      <c r="C26" s="166" t="s">
        <v>567</v>
      </c>
      <c r="D26" s="136"/>
    </row>
    <row r="27" spans="1:4" x14ac:dyDescent="0.25">
      <c r="A27" s="5" t="s">
        <v>242</v>
      </c>
      <c r="B27" s="5" t="s">
        <v>281</v>
      </c>
      <c r="C27" s="166" t="s">
        <v>568</v>
      </c>
      <c r="D27" s="137"/>
    </row>
    <row r="28" spans="1:4" x14ac:dyDescent="0.25">
      <c r="A28" s="5" t="s">
        <v>243</v>
      </c>
      <c r="B28" s="5" t="s">
        <v>295</v>
      </c>
      <c r="C28" s="166" t="s">
        <v>433</v>
      </c>
      <c r="D28" s="136"/>
    </row>
    <row r="29" spans="1:4" x14ac:dyDescent="0.25">
      <c r="A29" s="5" t="s">
        <v>244</v>
      </c>
      <c r="B29" s="5" t="s">
        <v>308</v>
      </c>
      <c r="C29" s="166" t="s">
        <v>569</v>
      </c>
      <c r="D29" s="136"/>
    </row>
    <row r="30" spans="1:4" x14ac:dyDescent="0.25">
      <c r="A30" s="5" t="s">
        <v>245</v>
      </c>
      <c r="B30" s="5" t="s">
        <v>564</v>
      </c>
      <c r="C30" s="166" t="s">
        <v>563</v>
      </c>
      <c r="D30" s="136"/>
    </row>
    <row r="31" spans="1:4" x14ac:dyDescent="0.25">
      <c r="A31" s="5" t="s">
        <v>282</v>
      </c>
      <c r="B31" s="5" t="s">
        <v>149</v>
      </c>
      <c r="C31" s="166" t="s">
        <v>570</v>
      </c>
      <c r="D31" s="136"/>
    </row>
    <row r="32" spans="1:4" x14ac:dyDescent="0.25">
      <c r="A32" s="5" t="s">
        <v>283</v>
      </c>
      <c r="B32" s="5" t="s">
        <v>322</v>
      </c>
      <c r="C32" s="168" t="s">
        <v>571</v>
      </c>
      <c r="D32" s="136"/>
    </row>
    <row r="33" spans="1:4" x14ac:dyDescent="0.25">
      <c r="A33" s="5" t="s">
        <v>284</v>
      </c>
      <c r="B33" s="5" t="s">
        <v>327</v>
      </c>
      <c r="C33" s="166" t="s">
        <v>572</v>
      </c>
      <c r="D33" s="136"/>
    </row>
    <row r="34" spans="1:4" x14ac:dyDescent="0.25">
      <c r="A34" s="5" t="s">
        <v>285</v>
      </c>
      <c r="B34" s="5" t="s">
        <v>328</v>
      </c>
      <c r="C34" s="166" t="s">
        <v>573</v>
      </c>
      <c r="D34" s="136"/>
    </row>
    <row r="35" spans="1:4" x14ac:dyDescent="0.25">
      <c r="A35" s="5" t="s">
        <v>286</v>
      </c>
      <c r="B35" s="5" t="s">
        <v>337</v>
      </c>
      <c r="C35" s="166" t="s">
        <v>573</v>
      </c>
    </row>
    <row r="36" spans="1:4" x14ac:dyDescent="0.25">
      <c r="A36" s="5" t="s">
        <v>287</v>
      </c>
      <c r="B36" s="5" t="s">
        <v>367</v>
      </c>
      <c r="C36" s="168" t="s">
        <v>471</v>
      </c>
    </row>
    <row r="37" spans="1:4" x14ac:dyDescent="0.25">
      <c r="A37" s="5" t="s">
        <v>374</v>
      </c>
      <c r="B37" s="5" t="s">
        <v>376</v>
      </c>
      <c r="C37" s="165" t="s">
        <v>62</v>
      </c>
    </row>
    <row r="38" spans="1:4" x14ac:dyDescent="0.25">
      <c r="A38" s="5" t="s">
        <v>375</v>
      </c>
      <c r="B38" s="5" t="s">
        <v>377</v>
      </c>
      <c r="C38" s="165" t="s">
        <v>79</v>
      </c>
    </row>
    <row r="39" spans="1:4" x14ac:dyDescent="0.25">
      <c r="A39" s="5" t="s">
        <v>383</v>
      </c>
      <c r="B39" s="5" t="s">
        <v>384</v>
      </c>
      <c r="C39" s="165" t="s">
        <v>434</v>
      </c>
    </row>
    <row r="42" spans="1:4" x14ac:dyDescent="0.25">
      <c r="A42" t="s">
        <v>0</v>
      </c>
    </row>
    <row r="43" spans="1:4" x14ac:dyDescent="0.25">
      <c r="A43" t="s">
        <v>1</v>
      </c>
    </row>
    <row r="45" spans="1:4" x14ac:dyDescent="0.25">
      <c r="A45" t="s">
        <v>565</v>
      </c>
    </row>
    <row r="46" spans="1:4" x14ac:dyDescent="0.25">
      <c r="A46" t="s">
        <v>574</v>
      </c>
    </row>
  </sheetData>
  <mergeCells count="2">
    <mergeCell ref="A2:C2"/>
    <mergeCell ref="A1:C1"/>
  </mergeCells>
  <phoneticPr fontId="43" type="noConversion"/>
  <pageMargins left="0.59055118110236227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FF4C-DF04-4CE4-A2DD-60423929F416}">
  <sheetPr>
    <pageSetUpPr fitToPage="1"/>
  </sheetPr>
  <dimension ref="B2:J16"/>
  <sheetViews>
    <sheetView workbookViewId="0">
      <selection activeCell="N14" sqref="N14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309" t="s">
        <v>482</v>
      </c>
      <c r="C2" s="309"/>
      <c r="D2" s="309"/>
      <c r="E2" s="309"/>
      <c r="F2" s="309"/>
      <c r="G2" s="309"/>
      <c r="H2" s="309"/>
      <c r="I2" s="309"/>
      <c r="J2" s="309"/>
    </row>
    <row r="4" spans="2:10" ht="47.25" customHeight="1" x14ac:dyDescent="0.25">
      <c r="B4" s="331" t="s">
        <v>439</v>
      </c>
      <c r="C4" s="331"/>
      <c r="D4" s="331"/>
      <c r="E4" s="331"/>
      <c r="F4" s="331"/>
      <c r="G4" s="331"/>
      <c r="H4" s="331"/>
      <c r="I4" s="331"/>
      <c r="J4" s="331"/>
    </row>
    <row r="5" spans="2:10" ht="15" customHeight="1" x14ac:dyDescent="0.25">
      <c r="B5" s="340" t="s">
        <v>115</v>
      </c>
      <c r="C5" s="340"/>
      <c r="D5" s="340">
        <v>2023</v>
      </c>
      <c r="E5" s="340"/>
      <c r="F5" s="340"/>
      <c r="G5" s="340">
        <v>2024</v>
      </c>
      <c r="H5" s="340"/>
      <c r="I5" s="340"/>
      <c r="J5" s="340" t="s">
        <v>440</v>
      </c>
    </row>
    <row r="6" spans="2:10" ht="77.25" customHeight="1" x14ac:dyDescent="0.25">
      <c r="B6" s="340"/>
      <c r="C6" s="340"/>
      <c r="D6" s="210" t="s">
        <v>441</v>
      </c>
      <c r="E6" s="210" t="s">
        <v>442</v>
      </c>
      <c r="F6" s="210" t="s">
        <v>116</v>
      </c>
      <c r="G6" s="210" t="s">
        <v>441</v>
      </c>
      <c r="H6" s="210" t="s">
        <v>443</v>
      </c>
      <c r="I6" s="210" t="s">
        <v>116</v>
      </c>
      <c r="J6" s="340"/>
    </row>
    <row r="7" spans="2:10" ht="31.5" customHeight="1" x14ac:dyDescent="0.25">
      <c r="B7" s="339" t="s">
        <v>117</v>
      </c>
      <c r="C7" s="339"/>
      <c r="D7" s="141">
        <v>67.13</v>
      </c>
      <c r="E7" s="142">
        <v>28646440</v>
      </c>
      <c r="F7" s="143">
        <f>IFERROR(E7/D7/12,0)</f>
        <v>35560.901732955957</v>
      </c>
      <c r="G7" s="141">
        <v>64.38</v>
      </c>
      <c r="H7" s="142">
        <v>28990161</v>
      </c>
      <c r="I7" s="143">
        <f>IFERROR(H7/G7/12,0)</f>
        <v>37524.801957129544</v>
      </c>
      <c r="J7" s="144">
        <f>IFERROR(I7/F7,0)</f>
        <v>1.0552263898964505</v>
      </c>
    </row>
    <row r="8" spans="2:10" ht="15" customHeight="1" x14ac:dyDescent="0.25">
      <c r="B8" s="341" t="s">
        <v>105</v>
      </c>
      <c r="C8" s="145" t="s">
        <v>118</v>
      </c>
      <c r="D8" s="146">
        <v>4.5</v>
      </c>
      <c r="E8" s="142">
        <v>2109868</v>
      </c>
      <c r="F8" s="142">
        <f t="shared" ref="F8:F16" si="0">IFERROR(E8/D8/12,0)</f>
        <v>39071.629629629628</v>
      </c>
      <c r="G8" s="146">
        <v>1.59</v>
      </c>
      <c r="H8" s="142">
        <v>622593</v>
      </c>
      <c r="I8" s="142">
        <f t="shared" ref="I8:I16" si="1">IFERROR(H8/G8/12,0)</f>
        <v>32630.66037735849</v>
      </c>
      <c r="J8" s="253">
        <f t="shared" ref="J8:J16" si="2">IFERROR(I8/F8,0)</f>
        <v>0.83514971570608143</v>
      </c>
    </row>
    <row r="9" spans="2:10" x14ac:dyDescent="0.25">
      <c r="B9" s="341"/>
      <c r="C9" s="145" t="s">
        <v>119</v>
      </c>
      <c r="D9" s="146">
        <v>0</v>
      </c>
      <c r="E9" s="142">
        <v>0</v>
      </c>
      <c r="F9" s="142">
        <f t="shared" si="0"/>
        <v>0</v>
      </c>
      <c r="G9" s="146">
        <v>0</v>
      </c>
      <c r="H9" s="142">
        <v>0</v>
      </c>
      <c r="I9" s="142">
        <f t="shared" si="1"/>
        <v>0</v>
      </c>
      <c r="J9" s="253">
        <f t="shared" si="2"/>
        <v>0</v>
      </c>
    </row>
    <row r="10" spans="2:10" x14ac:dyDescent="0.25">
      <c r="B10" s="341"/>
      <c r="C10" s="145" t="s">
        <v>120</v>
      </c>
      <c r="D10" s="146">
        <v>0</v>
      </c>
      <c r="E10" s="142">
        <v>0</v>
      </c>
      <c r="F10" s="142">
        <f t="shared" si="0"/>
        <v>0</v>
      </c>
      <c r="G10" s="146">
        <v>0</v>
      </c>
      <c r="H10" s="142">
        <v>0</v>
      </c>
      <c r="I10" s="142">
        <f t="shared" si="1"/>
        <v>0</v>
      </c>
      <c r="J10" s="253">
        <f t="shared" si="2"/>
        <v>0</v>
      </c>
    </row>
    <row r="11" spans="2:10" x14ac:dyDescent="0.25">
      <c r="B11" s="341"/>
      <c r="C11" s="145" t="s">
        <v>121</v>
      </c>
      <c r="D11" s="146">
        <v>0</v>
      </c>
      <c r="E11" s="142">
        <v>0</v>
      </c>
      <c r="F11" s="142">
        <f t="shared" si="0"/>
        <v>0</v>
      </c>
      <c r="G11" s="146">
        <v>0</v>
      </c>
      <c r="H11" s="142">
        <v>0</v>
      </c>
      <c r="I11" s="142">
        <f t="shared" si="1"/>
        <v>0</v>
      </c>
      <c r="J11" s="253">
        <f t="shared" si="2"/>
        <v>0</v>
      </c>
    </row>
    <row r="12" spans="2:10" x14ac:dyDescent="0.25">
      <c r="B12" s="341"/>
      <c r="C12" s="145" t="s">
        <v>122</v>
      </c>
      <c r="D12" s="146">
        <v>12.56</v>
      </c>
      <c r="E12" s="142">
        <v>6708674</v>
      </c>
      <c r="F12" s="142">
        <f t="shared" si="0"/>
        <v>44510.841295116777</v>
      </c>
      <c r="G12" s="146">
        <v>14.25</v>
      </c>
      <c r="H12" s="142">
        <v>7983306</v>
      </c>
      <c r="I12" s="142">
        <f t="shared" si="1"/>
        <v>46686</v>
      </c>
      <c r="J12" s="253">
        <f t="shared" si="2"/>
        <v>1.0488680654329006</v>
      </c>
    </row>
    <row r="13" spans="2:10" ht="35.25" customHeight="1" x14ac:dyDescent="0.25">
      <c r="B13" s="339" t="s">
        <v>123</v>
      </c>
      <c r="C13" s="339"/>
      <c r="D13" s="141">
        <v>0</v>
      </c>
      <c r="E13" s="142">
        <v>0</v>
      </c>
      <c r="F13" s="143">
        <f t="shared" si="0"/>
        <v>0</v>
      </c>
      <c r="G13" s="141">
        <v>0</v>
      </c>
      <c r="H13" s="142">
        <v>0</v>
      </c>
      <c r="I13" s="143">
        <f t="shared" si="1"/>
        <v>0</v>
      </c>
      <c r="J13" s="144">
        <f t="shared" si="2"/>
        <v>0</v>
      </c>
    </row>
    <row r="14" spans="2:10" ht="35.25" customHeight="1" x14ac:dyDescent="0.25">
      <c r="B14" s="339" t="s">
        <v>124</v>
      </c>
      <c r="C14" s="339"/>
      <c r="D14" s="141">
        <v>0</v>
      </c>
      <c r="E14" s="142">
        <v>0</v>
      </c>
      <c r="F14" s="143">
        <f t="shared" si="0"/>
        <v>0</v>
      </c>
      <c r="G14" s="141">
        <v>0</v>
      </c>
      <c r="H14" s="142">
        <v>0</v>
      </c>
      <c r="I14" s="143">
        <f t="shared" si="1"/>
        <v>0</v>
      </c>
      <c r="J14" s="144">
        <f t="shared" si="2"/>
        <v>0</v>
      </c>
    </row>
    <row r="15" spans="2:10" ht="35.25" customHeight="1" x14ac:dyDescent="0.25">
      <c r="B15" s="339" t="s">
        <v>125</v>
      </c>
      <c r="C15" s="339"/>
      <c r="D15" s="141">
        <v>0</v>
      </c>
      <c r="E15" s="142">
        <v>0</v>
      </c>
      <c r="F15" s="143">
        <f t="shared" si="0"/>
        <v>0</v>
      </c>
      <c r="G15" s="141">
        <v>0</v>
      </c>
      <c r="H15" s="142">
        <v>0</v>
      </c>
      <c r="I15" s="143">
        <f t="shared" si="1"/>
        <v>0</v>
      </c>
      <c r="J15" s="144">
        <f t="shared" si="2"/>
        <v>0</v>
      </c>
    </row>
    <row r="16" spans="2:10" ht="35.25" customHeight="1" x14ac:dyDescent="0.25">
      <c r="B16" s="339" t="s">
        <v>444</v>
      </c>
      <c r="C16" s="339"/>
      <c r="D16" s="141">
        <v>15.7</v>
      </c>
      <c r="E16" s="142">
        <v>29185016</v>
      </c>
      <c r="F16" s="143">
        <f t="shared" si="0"/>
        <v>154909.85138004247</v>
      </c>
      <c r="G16" s="141">
        <v>16.13</v>
      </c>
      <c r="H16" s="142">
        <v>32525851</v>
      </c>
      <c r="I16" s="143">
        <f t="shared" si="1"/>
        <v>168040.1477578012</v>
      </c>
      <c r="J16" s="144">
        <f t="shared" si="2"/>
        <v>1.0847608868047132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0E46-3942-419E-806B-7F5FFD4C04C0}">
  <sheetPr>
    <pageSetUpPr fitToPage="1"/>
  </sheetPr>
  <dimension ref="B2:M16"/>
  <sheetViews>
    <sheetView workbookViewId="0">
      <selection activeCell="O16" sqref="O16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309" t="s">
        <v>483</v>
      </c>
      <c r="C2" s="309"/>
      <c r="D2" s="309"/>
      <c r="E2" s="309"/>
      <c r="F2" s="309"/>
      <c r="G2" s="309"/>
      <c r="H2" s="309"/>
      <c r="I2" s="309"/>
      <c r="J2" s="309"/>
    </row>
    <row r="4" spans="2:13" ht="36.75" customHeight="1" x14ac:dyDescent="0.25">
      <c r="B4" s="331" t="s">
        <v>445</v>
      </c>
      <c r="C4" s="331"/>
      <c r="D4" s="331"/>
      <c r="E4" s="331"/>
      <c r="F4" s="331"/>
      <c r="G4" s="331"/>
      <c r="H4" s="331"/>
      <c r="I4" s="331"/>
      <c r="J4" s="331"/>
      <c r="K4" s="131"/>
      <c r="L4" s="131"/>
      <c r="M4" s="131"/>
    </row>
    <row r="5" spans="2:13" ht="15" customHeight="1" x14ac:dyDescent="0.25">
      <c r="B5" s="340" t="s">
        <v>115</v>
      </c>
      <c r="C5" s="340"/>
      <c r="D5" s="340">
        <v>2023</v>
      </c>
      <c r="E5" s="340"/>
      <c r="F5" s="340"/>
      <c r="G5" s="340">
        <v>2024</v>
      </c>
      <c r="H5" s="340"/>
      <c r="I5" s="340"/>
      <c r="J5" s="340" t="s">
        <v>446</v>
      </c>
    </row>
    <row r="6" spans="2:13" ht="63.75" x14ac:dyDescent="0.25">
      <c r="B6" s="340"/>
      <c r="C6" s="340"/>
      <c r="D6" s="210" t="s">
        <v>447</v>
      </c>
      <c r="E6" s="210" t="s">
        <v>441</v>
      </c>
      <c r="F6" s="210" t="s">
        <v>448</v>
      </c>
      <c r="G6" s="210" t="s">
        <v>447</v>
      </c>
      <c r="H6" s="210" t="s">
        <v>441</v>
      </c>
      <c r="I6" s="210" t="s">
        <v>448</v>
      </c>
      <c r="J6" s="340"/>
    </row>
    <row r="7" spans="2:13" ht="36" customHeight="1" x14ac:dyDescent="0.25">
      <c r="B7" s="339" t="s">
        <v>117</v>
      </c>
      <c r="C7" s="339"/>
      <c r="D7" s="147">
        <v>70</v>
      </c>
      <c r="E7" s="147">
        <v>67.13</v>
      </c>
      <c r="F7" s="148">
        <f>D7-E7</f>
        <v>2.8700000000000045</v>
      </c>
      <c r="G7" s="147">
        <v>66</v>
      </c>
      <c r="H7" s="147">
        <v>64.38</v>
      </c>
      <c r="I7" s="148">
        <f>G7-H7</f>
        <v>1.6200000000000045</v>
      </c>
      <c r="J7" s="147">
        <f>H7-E7</f>
        <v>-2.75</v>
      </c>
    </row>
    <row r="8" spans="2:13" ht="15" customHeight="1" x14ac:dyDescent="0.25">
      <c r="B8" s="342" t="s">
        <v>105</v>
      </c>
      <c r="C8" s="145" t="s">
        <v>118</v>
      </c>
      <c r="D8" s="147">
        <v>0</v>
      </c>
      <c r="E8" s="147">
        <v>4.5</v>
      </c>
      <c r="F8" s="148">
        <f t="shared" ref="F8:F16" si="0">D8-E8</f>
        <v>-4.5</v>
      </c>
      <c r="G8" s="147">
        <v>0</v>
      </c>
      <c r="H8" s="147">
        <v>1.59</v>
      </c>
      <c r="I8" s="148">
        <f t="shared" ref="I8:I16" si="1">G8-H8</f>
        <v>-1.59</v>
      </c>
      <c r="J8" s="147">
        <f t="shared" ref="J8:J16" si="2">H8-E8</f>
        <v>-2.91</v>
      </c>
    </row>
    <row r="9" spans="2:13" x14ac:dyDescent="0.25">
      <c r="B9" s="343"/>
      <c r="C9" s="145" t="s">
        <v>119</v>
      </c>
      <c r="D9" s="147">
        <v>0</v>
      </c>
      <c r="E9" s="147">
        <v>0</v>
      </c>
      <c r="F9" s="148">
        <f t="shared" si="0"/>
        <v>0</v>
      </c>
      <c r="G9" s="147">
        <v>0</v>
      </c>
      <c r="H9" s="147">
        <v>0</v>
      </c>
      <c r="I9" s="148">
        <f t="shared" si="1"/>
        <v>0</v>
      </c>
      <c r="J9" s="147">
        <f t="shared" si="2"/>
        <v>0</v>
      </c>
    </row>
    <row r="10" spans="2:13" x14ac:dyDescent="0.25">
      <c r="B10" s="343"/>
      <c r="C10" s="145" t="s">
        <v>120</v>
      </c>
      <c r="D10" s="147">
        <v>0</v>
      </c>
      <c r="E10" s="147">
        <v>0</v>
      </c>
      <c r="F10" s="148">
        <f t="shared" si="0"/>
        <v>0</v>
      </c>
      <c r="G10" s="147">
        <v>0</v>
      </c>
      <c r="H10" s="147">
        <v>0</v>
      </c>
      <c r="I10" s="148">
        <f t="shared" si="1"/>
        <v>0</v>
      </c>
      <c r="J10" s="147">
        <f t="shared" si="2"/>
        <v>0</v>
      </c>
    </row>
    <row r="11" spans="2:13" x14ac:dyDescent="0.25">
      <c r="B11" s="343"/>
      <c r="C11" s="145" t="s">
        <v>121</v>
      </c>
      <c r="D11" s="147">
        <v>0</v>
      </c>
      <c r="E11" s="147">
        <v>0</v>
      </c>
      <c r="F11" s="148">
        <f t="shared" si="0"/>
        <v>0</v>
      </c>
      <c r="G11" s="147">
        <v>0</v>
      </c>
      <c r="H11" s="147">
        <v>0</v>
      </c>
      <c r="I11" s="148">
        <f t="shared" si="1"/>
        <v>0</v>
      </c>
      <c r="J11" s="147">
        <f t="shared" si="2"/>
        <v>0</v>
      </c>
    </row>
    <row r="12" spans="2:13" x14ac:dyDescent="0.25">
      <c r="B12" s="344"/>
      <c r="C12" s="145" t="s">
        <v>122</v>
      </c>
      <c r="D12" s="147">
        <v>0</v>
      </c>
      <c r="E12" s="147">
        <v>12.56</v>
      </c>
      <c r="F12" s="148">
        <f t="shared" si="0"/>
        <v>-12.56</v>
      </c>
      <c r="G12" s="147">
        <v>0</v>
      </c>
      <c r="H12" s="147">
        <v>14.25</v>
      </c>
      <c r="I12" s="148">
        <f t="shared" si="1"/>
        <v>-14.25</v>
      </c>
      <c r="J12" s="147">
        <f t="shared" si="2"/>
        <v>1.6899999999999995</v>
      </c>
    </row>
    <row r="13" spans="2:13" ht="45" customHeight="1" x14ac:dyDescent="0.25">
      <c r="B13" s="339" t="s">
        <v>123</v>
      </c>
      <c r="C13" s="339"/>
      <c r="D13" s="147">
        <v>0</v>
      </c>
      <c r="E13" s="147">
        <v>0</v>
      </c>
      <c r="F13" s="148">
        <f t="shared" si="0"/>
        <v>0</v>
      </c>
      <c r="G13" s="147">
        <v>0</v>
      </c>
      <c r="H13" s="147">
        <v>0</v>
      </c>
      <c r="I13" s="148">
        <f t="shared" si="1"/>
        <v>0</v>
      </c>
      <c r="J13" s="147">
        <f t="shared" si="2"/>
        <v>0</v>
      </c>
    </row>
    <row r="14" spans="2:13" ht="45" customHeight="1" x14ac:dyDescent="0.25">
      <c r="B14" s="339" t="s">
        <v>124</v>
      </c>
      <c r="C14" s="339"/>
      <c r="D14" s="147">
        <v>0</v>
      </c>
      <c r="E14" s="147">
        <v>0</v>
      </c>
      <c r="F14" s="148">
        <f t="shared" si="0"/>
        <v>0</v>
      </c>
      <c r="G14" s="147">
        <v>0</v>
      </c>
      <c r="H14" s="147">
        <v>0</v>
      </c>
      <c r="I14" s="148">
        <f t="shared" si="1"/>
        <v>0</v>
      </c>
      <c r="J14" s="147">
        <f t="shared" si="2"/>
        <v>0</v>
      </c>
    </row>
    <row r="15" spans="2:13" ht="45" customHeight="1" x14ac:dyDescent="0.25">
      <c r="B15" s="339" t="s">
        <v>125</v>
      </c>
      <c r="C15" s="339"/>
      <c r="D15" s="147">
        <v>0</v>
      </c>
      <c r="E15" s="147">
        <v>0</v>
      </c>
      <c r="F15" s="148">
        <f t="shared" si="0"/>
        <v>0</v>
      </c>
      <c r="G15" s="147">
        <v>0</v>
      </c>
      <c r="H15" s="147">
        <v>0</v>
      </c>
      <c r="I15" s="148">
        <f t="shared" si="1"/>
        <v>0</v>
      </c>
      <c r="J15" s="147">
        <f t="shared" si="2"/>
        <v>0</v>
      </c>
    </row>
    <row r="16" spans="2:13" ht="45" customHeight="1" x14ac:dyDescent="0.25">
      <c r="B16" s="339" t="s">
        <v>126</v>
      </c>
      <c r="C16" s="339"/>
      <c r="D16" s="147">
        <v>19</v>
      </c>
      <c r="E16" s="147">
        <v>15.7</v>
      </c>
      <c r="F16" s="148">
        <f t="shared" si="0"/>
        <v>3.3000000000000007</v>
      </c>
      <c r="G16" s="147">
        <v>19</v>
      </c>
      <c r="H16" s="147">
        <v>16.13</v>
      </c>
      <c r="I16" s="148">
        <f t="shared" si="1"/>
        <v>2.870000000000001</v>
      </c>
      <c r="J16" s="147">
        <f t="shared" si="2"/>
        <v>0.42999999999999972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C74C-1F66-42FC-8BB2-ED3594086CBF}">
  <sheetPr>
    <tabColor rgb="FFFFC000"/>
    <pageSetUpPr fitToPage="1"/>
  </sheetPr>
  <dimension ref="B2:J20"/>
  <sheetViews>
    <sheetView zoomScale="80" zoomScaleNormal="80" workbookViewId="0">
      <selection activeCell="N10" sqref="N10"/>
    </sheetView>
  </sheetViews>
  <sheetFormatPr defaultRowHeight="15" x14ac:dyDescent="0.25"/>
  <cols>
    <col min="2" max="2" width="29.85546875" customWidth="1"/>
    <col min="3" max="6" width="16.42578125" customWidth="1"/>
    <col min="7" max="7" width="17.85546875" bestFit="1" customWidth="1"/>
    <col min="8" max="8" width="16.42578125" customWidth="1"/>
    <col min="9" max="9" width="21.28515625" customWidth="1"/>
    <col min="10" max="10" width="5.28515625" bestFit="1" customWidth="1"/>
    <col min="11" max="14" width="14.28515625" customWidth="1"/>
    <col min="15" max="15" width="18.140625" bestFit="1" customWidth="1"/>
    <col min="16" max="16" width="18.85546875" bestFit="1" customWidth="1"/>
    <col min="17" max="17" width="16.7109375" customWidth="1"/>
    <col min="18" max="18" width="18.5703125" customWidth="1"/>
    <col min="19" max="19" width="5.28515625" bestFit="1" customWidth="1"/>
    <col min="20" max="24" width="14.28515625" customWidth="1"/>
    <col min="25" max="25" width="17.85546875" bestFit="1" customWidth="1"/>
    <col min="26" max="26" width="14.7109375" customWidth="1"/>
    <col min="27" max="27" width="21" customWidth="1"/>
  </cols>
  <sheetData>
    <row r="2" spans="2:10" x14ac:dyDescent="0.25">
      <c r="B2" s="309" t="s">
        <v>484</v>
      </c>
      <c r="C2" s="309"/>
      <c r="D2" s="309"/>
      <c r="E2" s="309"/>
      <c r="F2" s="309"/>
      <c r="G2" s="309"/>
      <c r="H2" s="309"/>
      <c r="I2" s="309"/>
      <c r="J2" s="309"/>
    </row>
    <row r="3" spans="2:10" x14ac:dyDescent="0.25">
      <c r="B3" s="206"/>
      <c r="C3" s="206"/>
      <c r="D3" s="206"/>
      <c r="E3" s="206"/>
      <c r="F3" s="206"/>
      <c r="G3" s="206"/>
      <c r="H3" s="206"/>
      <c r="I3" s="206"/>
      <c r="J3" s="206"/>
    </row>
    <row r="4" spans="2:10" x14ac:dyDescent="0.25">
      <c r="B4" s="206"/>
      <c r="C4" s="206"/>
      <c r="D4" s="206"/>
      <c r="E4" s="206"/>
      <c r="F4" s="206"/>
      <c r="G4" s="206"/>
      <c r="H4" s="206"/>
      <c r="I4" s="206"/>
      <c r="J4" s="206"/>
    </row>
    <row r="5" spans="2:10" ht="90" x14ac:dyDescent="0.25">
      <c r="B5" s="347" t="s">
        <v>506</v>
      </c>
      <c r="C5" s="254" t="s">
        <v>137</v>
      </c>
      <c r="D5" s="255" t="s">
        <v>132</v>
      </c>
      <c r="E5" s="255" t="s">
        <v>133</v>
      </c>
      <c r="F5" s="255" t="s">
        <v>134</v>
      </c>
      <c r="G5" s="349" t="s">
        <v>135</v>
      </c>
      <c r="H5" s="206"/>
      <c r="I5" s="206"/>
      <c r="J5" s="206"/>
    </row>
    <row r="6" spans="2:10" ht="63" customHeight="1" x14ac:dyDescent="0.25">
      <c r="B6" s="348"/>
      <c r="C6" s="256" t="s">
        <v>136</v>
      </c>
      <c r="D6" s="256" t="s">
        <v>136</v>
      </c>
      <c r="E6" s="256" t="s">
        <v>136</v>
      </c>
      <c r="F6" s="256" t="s">
        <v>136</v>
      </c>
      <c r="G6" s="350"/>
      <c r="H6" s="206"/>
      <c r="I6" s="206"/>
      <c r="J6" s="206"/>
    </row>
    <row r="7" spans="2:10" x14ac:dyDescent="0.25">
      <c r="B7" s="44" t="s">
        <v>591</v>
      </c>
      <c r="C7" s="44">
        <v>130</v>
      </c>
      <c r="D7" s="44">
        <v>25</v>
      </c>
      <c r="E7" s="44">
        <v>35</v>
      </c>
      <c r="F7" s="44">
        <v>70</v>
      </c>
      <c r="G7" s="5" t="s">
        <v>398</v>
      </c>
      <c r="H7" s="206"/>
      <c r="I7" s="206"/>
      <c r="J7" s="206"/>
    </row>
    <row r="8" spans="2:10" x14ac:dyDescent="0.25">
      <c r="B8" s="45"/>
      <c r="C8" s="26"/>
      <c r="D8" s="26"/>
      <c r="E8" s="26"/>
      <c r="F8" s="26"/>
      <c r="G8" s="5"/>
      <c r="H8" s="206"/>
      <c r="I8" s="206"/>
      <c r="J8" s="206"/>
    </row>
    <row r="9" spans="2:10" x14ac:dyDescent="0.25">
      <c r="B9" s="206"/>
      <c r="C9" s="206"/>
      <c r="D9" s="206"/>
      <c r="E9" s="206"/>
      <c r="F9" s="206"/>
      <c r="G9" s="206"/>
      <c r="H9" s="206"/>
      <c r="I9" s="206"/>
      <c r="J9" s="206"/>
    </row>
    <row r="11" spans="2:10" ht="90" x14ac:dyDescent="0.25">
      <c r="B11" s="347" t="s">
        <v>138</v>
      </c>
      <c r="C11" s="254" t="s">
        <v>137</v>
      </c>
      <c r="D11" s="255" t="s">
        <v>132</v>
      </c>
      <c r="E11" s="255" t="s">
        <v>133</v>
      </c>
      <c r="F11" s="255" t="s">
        <v>134</v>
      </c>
      <c r="G11" s="349" t="s">
        <v>135</v>
      </c>
      <c r="I11" s="257"/>
    </row>
    <row r="12" spans="2:10" x14ac:dyDescent="0.25">
      <c r="B12" s="348"/>
      <c r="C12" s="256" t="s">
        <v>136</v>
      </c>
      <c r="D12" s="256" t="s">
        <v>136</v>
      </c>
      <c r="E12" s="256" t="s">
        <v>136</v>
      </c>
      <c r="F12" s="256" t="s">
        <v>136</v>
      </c>
      <c r="G12" s="350"/>
      <c r="I12" s="258"/>
    </row>
    <row r="13" spans="2:10" x14ac:dyDescent="0.25">
      <c r="B13" s="44" t="s">
        <v>591</v>
      </c>
      <c r="C13" s="44">
        <v>120</v>
      </c>
      <c r="D13" s="44">
        <v>25</v>
      </c>
      <c r="E13" s="44">
        <v>30</v>
      </c>
      <c r="F13" s="44">
        <v>65</v>
      </c>
      <c r="G13" s="5" t="s">
        <v>398</v>
      </c>
      <c r="I13" s="259"/>
    </row>
    <row r="14" spans="2:10" x14ac:dyDescent="0.25">
      <c r="B14" s="45"/>
      <c r="C14" s="26"/>
      <c r="D14" s="26"/>
      <c r="E14" s="26"/>
      <c r="F14" s="26"/>
      <c r="G14" s="5"/>
      <c r="I14" s="257"/>
    </row>
    <row r="17" spans="2:7" ht="90" x14ac:dyDescent="0.25">
      <c r="B17" s="345" t="s">
        <v>552</v>
      </c>
      <c r="C17" s="254" t="s">
        <v>137</v>
      </c>
      <c r="D17" s="255" t="s">
        <v>132</v>
      </c>
      <c r="E17" s="255" t="s">
        <v>133</v>
      </c>
      <c r="F17" s="255" t="s">
        <v>134</v>
      </c>
      <c r="G17" s="346" t="s">
        <v>135</v>
      </c>
    </row>
    <row r="18" spans="2:7" x14ac:dyDescent="0.25">
      <c r="B18" s="345"/>
      <c r="C18" s="256" t="s">
        <v>136</v>
      </c>
      <c r="D18" s="256" t="s">
        <v>136</v>
      </c>
      <c r="E18" s="256" t="s">
        <v>136</v>
      </c>
      <c r="F18" s="256" t="s">
        <v>136</v>
      </c>
      <c r="G18" s="346"/>
    </row>
    <row r="19" spans="2:7" x14ac:dyDescent="0.25">
      <c r="B19" s="44" t="s">
        <v>592</v>
      </c>
      <c r="C19" s="44">
        <v>110</v>
      </c>
      <c r="D19" s="44">
        <v>20</v>
      </c>
      <c r="E19" s="44">
        <v>50</v>
      </c>
      <c r="F19" s="44">
        <v>40</v>
      </c>
      <c r="G19" s="5" t="s">
        <v>398</v>
      </c>
    </row>
    <row r="20" spans="2:7" x14ac:dyDescent="0.25">
      <c r="B20" s="45" t="s">
        <v>593</v>
      </c>
      <c r="C20" s="45">
        <v>120</v>
      </c>
      <c r="D20" s="45">
        <v>20</v>
      </c>
      <c r="E20" s="45">
        <v>50</v>
      </c>
      <c r="F20" s="45">
        <v>50</v>
      </c>
      <c r="G20" s="5" t="s">
        <v>398</v>
      </c>
    </row>
  </sheetData>
  <mergeCells count="7">
    <mergeCell ref="B17:B18"/>
    <mergeCell ref="G17:G18"/>
    <mergeCell ref="B2:J2"/>
    <mergeCell ref="B5:B6"/>
    <mergeCell ref="G5:G6"/>
    <mergeCell ref="B11:B12"/>
    <mergeCell ref="G11:G12"/>
  </mergeCells>
  <pageMargins left="0.17" right="0.7" top="0.78740157499999996" bottom="0.78740157499999996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626B-521A-49C9-9C5B-754BC5CF4BD4}">
  <sheetPr>
    <tabColor rgb="FFFFC000"/>
  </sheetPr>
  <dimension ref="A1:L27"/>
  <sheetViews>
    <sheetView workbookViewId="0">
      <selection activeCell="D9" sqref="D9"/>
    </sheetView>
  </sheetViews>
  <sheetFormatPr defaultRowHeight="15" x14ac:dyDescent="0.25"/>
  <cols>
    <col min="2" max="2" width="7.5703125" bestFit="1" customWidth="1"/>
    <col min="3" max="3" width="8" customWidth="1"/>
    <col min="4" max="4" width="11.140625" customWidth="1"/>
    <col min="5" max="5" width="5.7109375" customWidth="1"/>
    <col min="6" max="7" width="7.85546875" customWidth="1"/>
    <col min="8" max="8" width="5.5703125" customWidth="1"/>
    <col min="9" max="9" width="13" customWidth="1"/>
    <col min="10" max="10" width="11.85546875" customWidth="1"/>
    <col min="11" max="11" width="3.140625" customWidth="1"/>
    <col min="12" max="12" width="3" customWidth="1"/>
  </cols>
  <sheetData>
    <row r="1" spans="1:12" x14ac:dyDescent="0.25">
      <c r="A1" s="309" t="s">
        <v>528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3" spans="1:12" s="47" customFormat="1" ht="72" x14ac:dyDescent="0.25">
      <c r="A3" s="46"/>
      <c r="B3" s="351" t="s">
        <v>506</v>
      </c>
      <c r="C3" s="355" t="s">
        <v>525</v>
      </c>
      <c r="D3" s="285" t="s">
        <v>137</v>
      </c>
      <c r="E3" s="286" t="s">
        <v>132</v>
      </c>
      <c r="F3" s="286" t="s">
        <v>133</v>
      </c>
      <c r="G3" s="286" t="s">
        <v>134</v>
      </c>
      <c r="H3" s="353" t="s">
        <v>135</v>
      </c>
      <c r="I3" s="353" t="s">
        <v>505</v>
      </c>
      <c r="J3" s="353" t="s">
        <v>357</v>
      </c>
      <c r="K3" s="46"/>
      <c r="L3" s="46"/>
    </row>
    <row r="4" spans="1:12" s="47" customFormat="1" x14ac:dyDescent="0.25">
      <c r="A4" s="48"/>
      <c r="B4" s="352"/>
      <c r="C4" s="356"/>
      <c r="D4" s="287" t="s">
        <v>136</v>
      </c>
      <c r="E4" s="287" t="s">
        <v>136</v>
      </c>
      <c r="F4" s="287" t="s">
        <v>136</v>
      </c>
      <c r="G4" s="287" t="s">
        <v>136</v>
      </c>
      <c r="H4" s="354"/>
      <c r="I4" s="354"/>
      <c r="J4" s="354"/>
      <c r="K4" s="48"/>
      <c r="L4" s="48"/>
    </row>
    <row r="5" spans="1:12" x14ac:dyDescent="0.25">
      <c r="A5" s="199"/>
      <c r="B5" s="288" t="s">
        <v>594</v>
      </c>
      <c r="C5" s="289"/>
      <c r="D5" s="289"/>
      <c r="E5" s="289"/>
      <c r="F5" s="289"/>
      <c r="G5" s="289"/>
      <c r="H5" s="290"/>
      <c r="I5" s="290"/>
      <c r="J5" s="291" t="s">
        <v>630</v>
      </c>
      <c r="K5" s="199"/>
      <c r="L5" s="199"/>
    </row>
    <row r="6" spans="1:12" x14ac:dyDescent="0.25">
      <c r="A6" s="199"/>
      <c r="B6" s="289"/>
      <c r="C6" s="289"/>
      <c r="D6" s="289"/>
      <c r="E6" s="289"/>
      <c r="F6" s="289"/>
      <c r="G6" s="289"/>
      <c r="H6" s="290"/>
      <c r="I6" s="290"/>
      <c r="J6" s="290"/>
      <c r="K6" s="199"/>
      <c r="L6" s="199"/>
    </row>
    <row r="7" spans="1:12" x14ac:dyDescent="0.25">
      <c r="A7" s="199"/>
      <c r="B7" s="289"/>
      <c r="C7" s="289"/>
      <c r="D7" s="289"/>
      <c r="E7" s="289"/>
      <c r="F7" s="289"/>
      <c r="G7" s="289"/>
      <c r="H7" s="290"/>
      <c r="I7" s="290"/>
      <c r="J7" s="290"/>
      <c r="K7" s="199"/>
      <c r="L7" s="199"/>
    </row>
    <row r="8" spans="1:12" x14ac:dyDescent="0.25">
      <c r="A8" s="199"/>
      <c r="B8" s="289"/>
      <c r="C8" s="289"/>
      <c r="D8" s="289"/>
      <c r="E8" s="289"/>
      <c r="F8" s="289"/>
      <c r="G8" s="289"/>
      <c r="H8" s="290"/>
      <c r="I8" s="290"/>
      <c r="J8" s="290"/>
      <c r="K8" s="199"/>
      <c r="L8" s="199"/>
    </row>
    <row r="9" spans="1:12" x14ac:dyDescent="0.25">
      <c r="A9" s="199"/>
      <c r="B9" s="289"/>
      <c r="C9" s="289"/>
      <c r="D9" s="293"/>
      <c r="E9" s="289"/>
      <c r="F9" s="289"/>
      <c r="G9" s="289"/>
      <c r="H9" s="290"/>
      <c r="I9" s="290"/>
      <c r="J9" s="290"/>
      <c r="K9" s="199"/>
      <c r="L9" s="199"/>
    </row>
    <row r="10" spans="1:12" x14ac:dyDescent="0.25">
      <c r="B10" s="292"/>
      <c r="C10" s="292"/>
      <c r="D10" s="292"/>
      <c r="E10" s="292"/>
      <c r="F10" s="292"/>
      <c r="G10" s="292"/>
      <c r="H10" s="292"/>
      <c r="I10" s="292"/>
      <c r="J10" s="292"/>
    </row>
    <row r="11" spans="1:12" x14ac:dyDescent="0.25">
      <c r="B11" s="292"/>
      <c r="C11" s="292"/>
      <c r="D11" s="292"/>
      <c r="E11" s="292"/>
      <c r="F11" s="292"/>
      <c r="G11" s="292"/>
      <c r="H11" s="292"/>
      <c r="I11" s="292"/>
      <c r="J11" s="292"/>
    </row>
    <row r="12" spans="1:12" ht="72" x14ac:dyDescent="0.25">
      <c r="B12" s="357" t="s">
        <v>138</v>
      </c>
      <c r="C12" s="355" t="s">
        <v>525</v>
      </c>
      <c r="D12" s="285" t="s">
        <v>137</v>
      </c>
      <c r="E12" s="286" t="s">
        <v>132</v>
      </c>
      <c r="F12" s="286" t="s">
        <v>133</v>
      </c>
      <c r="G12" s="286" t="s">
        <v>134</v>
      </c>
      <c r="H12" s="358" t="s">
        <v>135</v>
      </c>
      <c r="I12" s="358" t="s">
        <v>505</v>
      </c>
      <c r="J12" s="358" t="s">
        <v>357</v>
      </c>
    </row>
    <row r="13" spans="1:12" x14ac:dyDescent="0.25">
      <c r="B13" s="357"/>
      <c r="C13" s="356"/>
      <c r="D13" s="287" t="s">
        <v>136</v>
      </c>
      <c r="E13" s="287" t="s">
        <v>136</v>
      </c>
      <c r="F13" s="287" t="s">
        <v>136</v>
      </c>
      <c r="G13" s="287" t="s">
        <v>136</v>
      </c>
      <c r="H13" s="358"/>
      <c r="I13" s="358"/>
      <c r="J13" s="358"/>
    </row>
    <row r="14" spans="1:12" x14ac:dyDescent="0.25">
      <c r="B14" s="288" t="s">
        <v>594</v>
      </c>
      <c r="C14" s="289"/>
      <c r="D14" s="289"/>
      <c r="E14" s="289"/>
      <c r="F14" s="289"/>
      <c r="G14" s="289"/>
      <c r="H14" s="290"/>
      <c r="I14" s="290"/>
      <c r="J14" s="291" t="s">
        <v>630</v>
      </c>
    </row>
    <row r="15" spans="1:12" x14ac:dyDescent="0.25">
      <c r="B15" s="289"/>
      <c r="C15" s="289"/>
      <c r="D15" s="289"/>
      <c r="E15" s="289"/>
      <c r="F15" s="289"/>
      <c r="G15" s="289"/>
      <c r="H15" s="290"/>
      <c r="I15" s="290"/>
      <c r="J15" s="290"/>
    </row>
    <row r="16" spans="1:12" x14ac:dyDescent="0.25">
      <c r="B16" s="289"/>
      <c r="C16" s="289"/>
      <c r="D16" s="289"/>
      <c r="E16" s="289"/>
      <c r="F16" s="289"/>
      <c r="G16" s="289"/>
      <c r="H16" s="290"/>
      <c r="I16" s="290"/>
      <c r="J16" s="290"/>
    </row>
    <row r="17" spans="2:10" x14ac:dyDescent="0.25">
      <c r="B17" s="289"/>
      <c r="C17" s="289"/>
      <c r="D17" s="289"/>
      <c r="E17" s="289"/>
      <c r="F17" s="289"/>
      <c r="G17" s="289"/>
      <c r="H17" s="290"/>
      <c r="I17" s="290"/>
      <c r="J17" s="290"/>
    </row>
    <row r="18" spans="2:10" x14ac:dyDescent="0.25">
      <c r="B18" s="289"/>
      <c r="C18" s="289"/>
      <c r="D18" s="289"/>
      <c r="E18" s="289"/>
      <c r="F18" s="289"/>
      <c r="G18" s="289"/>
      <c r="H18" s="290"/>
      <c r="I18" s="290"/>
      <c r="J18" s="290"/>
    </row>
    <row r="19" spans="2:10" x14ac:dyDescent="0.25">
      <c r="B19" s="292"/>
      <c r="C19" s="292"/>
      <c r="D19" s="292"/>
      <c r="E19" s="292"/>
      <c r="F19" s="292"/>
      <c r="G19" s="292"/>
      <c r="H19" s="292"/>
      <c r="I19" s="292"/>
      <c r="J19" s="292"/>
    </row>
    <row r="20" spans="2:10" x14ac:dyDescent="0.25">
      <c r="B20" s="292"/>
      <c r="C20" s="292"/>
      <c r="D20" s="292"/>
      <c r="E20" s="292"/>
      <c r="F20" s="292"/>
      <c r="G20" s="292"/>
      <c r="H20" s="292"/>
      <c r="I20" s="292"/>
      <c r="J20" s="292"/>
    </row>
    <row r="21" spans="2:10" ht="72" x14ac:dyDescent="0.25">
      <c r="B21" s="351" t="s">
        <v>552</v>
      </c>
      <c r="C21" s="355" t="s">
        <v>525</v>
      </c>
      <c r="D21" s="285" t="s">
        <v>137</v>
      </c>
      <c r="E21" s="286" t="s">
        <v>132</v>
      </c>
      <c r="F21" s="286" t="s">
        <v>133</v>
      </c>
      <c r="G21" s="286" t="s">
        <v>134</v>
      </c>
      <c r="H21" s="353" t="s">
        <v>135</v>
      </c>
      <c r="I21" s="353" t="s">
        <v>505</v>
      </c>
      <c r="J21" s="353" t="s">
        <v>357</v>
      </c>
    </row>
    <row r="22" spans="2:10" x14ac:dyDescent="0.25">
      <c r="B22" s="352"/>
      <c r="C22" s="356"/>
      <c r="D22" s="287" t="s">
        <v>136</v>
      </c>
      <c r="E22" s="287" t="s">
        <v>136</v>
      </c>
      <c r="F22" s="287" t="s">
        <v>136</v>
      </c>
      <c r="G22" s="287" t="s">
        <v>136</v>
      </c>
      <c r="H22" s="354"/>
      <c r="I22" s="354"/>
      <c r="J22" s="354"/>
    </row>
    <row r="23" spans="2:10" x14ac:dyDescent="0.25">
      <c r="B23" s="288" t="s">
        <v>594</v>
      </c>
      <c r="C23" s="289"/>
      <c r="D23" s="289"/>
      <c r="E23" s="289"/>
      <c r="F23" s="289"/>
      <c r="G23" s="289"/>
      <c r="H23" s="290"/>
      <c r="I23" s="290"/>
      <c r="J23" s="291" t="s">
        <v>630</v>
      </c>
    </row>
    <row r="24" spans="2:10" x14ac:dyDescent="0.25">
      <c r="B24" s="289"/>
      <c r="C24" s="289"/>
      <c r="D24" s="289"/>
      <c r="E24" s="289"/>
      <c r="F24" s="289"/>
      <c r="G24" s="289"/>
      <c r="H24" s="290"/>
      <c r="I24" s="290"/>
      <c r="J24" s="290"/>
    </row>
    <row r="25" spans="2:10" x14ac:dyDescent="0.25">
      <c r="B25" s="289"/>
      <c r="C25" s="289"/>
      <c r="D25" s="289"/>
      <c r="E25" s="289"/>
      <c r="F25" s="289"/>
      <c r="G25" s="289"/>
      <c r="H25" s="290"/>
      <c r="I25" s="290"/>
      <c r="J25" s="290"/>
    </row>
    <row r="26" spans="2:10" x14ac:dyDescent="0.25">
      <c r="B26" s="289"/>
      <c r="C26" s="289"/>
      <c r="D26" s="289"/>
      <c r="E26" s="289"/>
      <c r="F26" s="289"/>
      <c r="G26" s="289"/>
      <c r="H26" s="290"/>
      <c r="I26" s="290"/>
      <c r="J26" s="290"/>
    </row>
    <row r="27" spans="2:10" x14ac:dyDescent="0.25">
      <c r="B27" s="289"/>
      <c r="C27" s="289"/>
      <c r="D27" s="289"/>
      <c r="E27" s="289"/>
      <c r="F27" s="289"/>
      <c r="G27" s="289"/>
      <c r="H27" s="290"/>
      <c r="I27" s="290"/>
      <c r="J27" s="290"/>
    </row>
  </sheetData>
  <mergeCells count="16">
    <mergeCell ref="B21:B22"/>
    <mergeCell ref="C21:C22"/>
    <mergeCell ref="H21:H22"/>
    <mergeCell ref="I21:I22"/>
    <mergeCell ref="J21:J22"/>
    <mergeCell ref="B12:B13"/>
    <mergeCell ref="C12:C13"/>
    <mergeCell ref="H12:H13"/>
    <mergeCell ref="I12:I13"/>
    <mergeCell ref="J12:J13"/>
    <mergeCell ref="A1:L1"/>
    <mergeCell ref="B3:B4"/>
    <mergeCell ref="H3:H4"/>
    <mergeCell ref="I3:I4"/>
    <mergeCell ref="J3:J4"/>
    <mergeCell ref="C3:C4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349E-F949-48CC-8486-EC40E8FC8F1A}">
  <sheetPr>
    <tabColor rgb="FFFFC000"/>
    <pageSetUpPr fitToPage="1"/>
  </sheetPr>
  <dimension ref="A2:J65"/>
  <sheetViews>
    <sheetView zoomScale="118" zoomScaleNormal="118" workbookViewId="0">
      <pane ySplit="4" topLeftCell="A5" activePane="bottomLeft" state="frozen"/>
      <selection pane="bottomLeft" sqref="A1:XFD1048576"/>
    </sheetView>
  </sheetViews>
  <sheetFormatPr defaultColWidth="9.140625" defaultRowHeight="15" x14ac:dyDescent="0.25"/>
  <cols>
    <col min="1" max="1" width="19.42578125" style="54" customWidth="1"/>
    <col min="2" max="2" width="7.140625" style="54" customWidth="1"/>
    <col min="3" max="3" width="86.5703125" style="172" customWidth="1"/>
    <col min="4" max="4" width="23.5703125" style="51" customWidth="1"/>
    <col min="5" max="5" width="12.7109375" style="52" customWidth="1"/>
    <col min="6" max="10" width="12.7109375" style="51" customWidth="1"/>
    <col min="11" max="16384" width="9.140625" style="51"/>
  </cols>
  <sheetData>
    <row r="2" spans="1:10" ht="18.75" x14ac:dyDescent="0.3">
      <c r="A2" s="360" t="s">
        <v>508</v>
      </c>
      <c r="B2" s="360"/>
      <c r="C2" s="360"/>
      <c r="D2" s="360"/>
      <c r="E2" s="360"/>
      <c r="F2" s="360"/>
    </row>
    <row r="3" spans="1:10" ht="18.75" x14ac:dyDescent="0.3">
      <c r="A3" s="359" t="s">
        <v>575</v>
      </c>
      <c r="B3" s="359"/>
      <c r="C3" s="359"/>
      <c r="D3" s="359"/>
    </row>
    <row r="4" spans="1:10" ht="30" x14ac:dyDescent="0.25">
      <c r="A4" s="55" t="s">
        <v>139</v>
      </c>
      <c r="B4" s="55" t="s">
        <v>140</v>
      </c>
      <c r="C4" s="169" t="s">
        <v>141</v>
      </c>
      <c r="D4" s="173" t="s">
        <v>509</v>
      </c>
      <c r="E4" s="174" t="s">
        <v>634</v>
      </c>
      <c r="F4" s="174" t="s">
        <v>634</v>
      </c>
      <c r="G4" s="49" t="s">
        <v>634</v>
      </c>
      <c r="H4" s="49" t="s">
        <v>634</v>
      </c>
      <c r="I4" s="49" t="s">
        <v>634</v>
      </c>
      <c r="J4" s="49" t="s">
        <v>634</v>
      </c>
    </row>
    <row r="5" spans="1:10" s="53" customFormat="1" ht="18.75" x14ac:dyDescent="0.3">
      <c r="A5" s="56" t="s">
        <v>142</v>
      </c>
      <c r="B5" s="57">
        <v>2024</v>
      </c>
      <c r="C5" s="170" t="s">
        <v>143</v>
      </c>
      <c r="D5" s="215">
        <v>0</v>
      </c>
      <c r="E5" s="175"/>
      <c r="F5" s="176"/>
    </row>
    <row r="6" spans="1:10" s="53" customFormat="1" ht="18.75" x14ac:dyDescent="0.3">
      <c r="A6" s="56" t="s">
        <v>144</v>
      </c>
      <c r="B6" s="57">
        <v>2024</v>
      </c>
      <c r="C6" s="170" t="s">
        <v>145</v>
      </c>
      <c r="D6" s="215">
        <v>0</v>
      </c>
      <c r="E6" s="175"/>
      <c r="F6" s="176"/>
    </row>
    <row r="7" spans="1:10" s="53" customFormat="1" ht="18.75" x14ac:dyDescent="0.3">
      <c r="A7" s="56" t="s">
        <v>146</v>
      </c>
      <c r="B7" s="57">
        <v>2024</v>
      </c>
      <c r="C7" s="170" t="s">
        <v>147</v>
      </c>
      <c r="D7" s="215">
        <v>0</v>
      </c>
      <c r="E7" s="175"/>
      <c r="F7" s="176"/>
    </row>
    <row r="8" spans="1:10" ht="18.75" x14ac:dyDescent="0.3">
      <c r="A8" s="56" t="s">
        <v>148</v>
      </c>
      <c r="B8" s="57">
        <v>2024</v>
      </c>
      <c r="C8" s="170" t="s">
        <v>149</v>
      </c>
      <c r="D8" s="215">
        <v>0</v>
      </c>
      <c r="E8" s="177"/>
      <c r="F8" s="176"/>
    </row>
    <row r="9" spans="1:10" s="53" customFormat="1" ht="18.75" x14ac:dyDescent="0.3">
      <c r="A9" s="56" t="s">
        <v>510</v>
      </c>
      <c r="B9" s="57">
        <v>2024</v>
      </c>
      <c r="C9" s="170" t="s">
        <v>511</v>
      </c>
      <c r="D9" s="215">
        <v>0</v>
      </c>
      <c r="E9" s="175"/>
      <c r="F9" s="176"/>
    </row>
    <row r="10" spans="1:10" ht="18.75" x14ac:dyDescent="0.3">
      <c r="A10" s="56" t="s">
        <v>512</v>
      </c>
      <c r="B10" s="57">
        <v>2024</v>
      </c>
      <c r="C10" s="170" t="s">
        <v>513</v>
      </c>
      <c r="D10" s="215">
        <v>56997.22</v>
      </c>
      <c r="E10" s="177"/>
      <c r="F10" s="176"/>
    </row>
    <row r="11" spans="1:10" ht="18.75" x14ac:dyDescent="0.3">
      <c r="A11" s="58">
        <v>50111</v>
      </c>
      <c r="B11" s="57">
        <v>2024</v>
      </c>
      <c r="C11" s="171" t="s">
        <v>514</v>
      </c>
      <c r="D11" s="281">
        <v>434547</v>
      </c>
      <c r="E11" s="177"/>
      <c r="F11" s="178"/>
    </row>
    <row r="12" spans="1:10" ht="18.75" x14ac:dyDescent="0.3">
      <c r="A12" s="56">
        <v>50131</v>
      </c>
      <c r="B12" s="57">
        <v>2024</v>
      </c>
      <c r="C12" s="170" t="s">
        <v>515</v>
      </c>
      <c r="D12" s="215">
        <v>0</v>
      </c>
      <c r="E12" s="177"/>
      <c r="F12" s="176"/>
    </row>
    <row r="13" spans="1:10" ht="18.75" x14ac:dyDescent="0.3">
      <c r="A13" s="56">
        <v>50141</v>
      </c>
      <c r="B13" s="57">
        <v>2024</v>
      </c>
      <c r="C13" s="170" t="s">
        <v>516</v>
      </c>
      <c r="D13" s="215">
        <v>0</v>
      </c>
      <c r="E13" s="177"/>
      <c r="F13" s="176"/>
    </row>
    <row r="14" spans="1:10" ht="18.75" x14ac:dyDescent="0.3">
      <c r="A14" s="56">
        <v>50221</v>
      </c>
      <c r="B14" s="57">
        <v>2024</v>
      </c>
      <c r="C14" s="170" t="s">
        <v>517</v>
      </c>
      <c r="D14" s="215">
        <v>56910</v>
      </c>
      <c r="E14" s="177"/>
      <c r="F14" s="176"/>
    </row>
    <row r="15" spans="1:10" ht="18.75" x14ac:dyDescent="0.3">
      <c r="A15" s="56">
        <v>50290</v>
      </c>
      <c r="B15" s="57">
        <v>2024</v>
      </c>
      <c r="C15" s="170" t="s">
        <v>150</v>
      </c>
      <c r="D15" s="215">
        <v>8175</v>
      </c>
      <c r="E15" s="177"/>
      <c r="F15" s="176"/>
    </row>
    <row r="16" spans="1:10" ht="18.75" x14ac:dyDescent="0.3">
      <c r="A16" s="56">
        <v>50291</v>
      </c>
      <c r="B16" s="57">
        <v>2024</v>
      </c>
      <c r="C16" s="170" t="s">
        <v>151</v>
      </c>
      <c r="D16" s="215">
        <v>43500</v>
      </c>
      <c r="E16" s="177"/>
      <c r="F16" s="176"/>
    </row>
    <row r="17" spans="1:6" ht="18.75" x14ac:dyDescent="0.3">
      <c r="A17" s="56">
        <v>513701</v>
      </c>
      <c r="B17" s="57">
        <v>2024</v>
      </c>
      <c r="C17" s="170" t="s">
        <v>152</v>
      </c>
      <c r="D17" s="215">
        <v>0</v>
      </c>
      <c r="E17" s="177"/>
      <c r="F17" s="176"/>
    </row>
    <row r="18" spans="1:6" s="50" customFormat="1" ht="18.75" x14ac:dyDescent="0.3">
      <c r="A18" s="56">
        <v>513702</v>
      </c>
      <c r="B18" s="57">
        <v>2024</v>
      </c>
      <c r="C18" s="170" t="s">
        <v>153</v>
      </c>
      <c r="D18" s="215">
        <v>0</v>
      </c>
      <c r="E18" s="174"/>
      <c r="F18" s="176"/>
    </row>
    <row r="19" spans="1:6" ht="18.75" x14ac:dyDescent="0.3">
      <c r="A19" s="56">
        <v>513703</v>
      </c>
      <c r="B19" s="57">
        <v>2024</v>
      </c>
      <c r="C19" s="170" t="s">
        <v>154</v>
      </c>
      <c r="D19" s="215">
        <v>37239.08</v>
      </c>
      <c r="E19" s="177"/>
      <c r="F19" s="176"/>
    </row>
    <row r="20" spans="1:6" ht="18.75" x14ac:dyDescent="0.3">
      <c r="A20" s="56">
        <v>513704</v>
      </c>
      <c r="B20" s="57">
        <v>2024</v>
      </c>
      <c r="C20" s="170" t="s">
        <v>155</v>
      </c>
      <c r="D20" s="215">
        <v>0</v>
      </c>
      <c r="E20" s="177"/>
      <c r="F20" s="176"/>
    </row>
    <row r="21" spans="1:6" ht="18.75" x14ac:dyDescent="0.3">
      <c r="A21" s="56">
        <v>513901</v>
      </c>
      <c r="B21" s="57">
        <v>2024</v>
      </c>
      <c r="C21" s="170" t="s">
        <v>156</v>
      </c>
      <c r="D21" s="215">
        <v>100703.17</v>
      </c>
      <c r="E21" s="177"/>
      <c r="F21" s="176"/>
    </row>
    <row r="22" spans="1:6" ht="18.75" x14ac:dyDescent="0.3">
      <c r="A22" s="56">
        <v>51395</v>
      </c>
      <c r="B22" s="57">
        <v>2024</v>
      </c>
      <c r="C22" s="170" t="s">
        <v>157</v>
      </c>
      <c r="D22" s="215">
        <v>0</v>
      </c>
      <c r="E22" s="177"/>
      <c r="F22" s="176"/>
    </row>
    <row r="23" spans="1:6" ht="18.75" x14ac:dyDescent="0.3">
      <c r="A23" s="56">
        <v>516201</v>
      </c>
      <c r="B23" s="57">
        <v>2024</v>
      </c>
      <c r="C23" s="170" t="s">
        <v>158</v>
      </c>
      <c r="D23" s="215">
        <v>8645.1299999999992</v>
      </c>
      <c r="E23" s="177"/>
      <c r="F23" s="176"/>
    </row>
    <row r="24" spans="1:6" ht="18.75" x14ac:dyDescent="0.3">
      <c r="A24" s="56">
        <v>516202</v>
      </c>
      <c r="B24" s="57">
        <v>2024</v>
      </c>
      <c r="C24" s="170" t="s">
        <v>159</v>
      </c>
      <c r="D24" s="215">
        <v>9567.58</v>
      </c>
      <c r="E24" s="177"/>
      <c r="F24" s="176"/>
    </row>
    <row r="25" spans="1:6" ht="18.75" x14ac:dyDescent="0.3">
      <c r="A25" s="56">
        <v>51630</v>
      </c>
      <c r="B25" s="57">
        <v>2024</v>
      </c>
      <c r="C25" s="170" t="s">
        <v>160</v>
      </c>
      <c r="D25" s="215">
        <v>0</v>
      </c>
      <c r="E25" s="177"/>
      <c r="F25" s="176"/>
    </row>
    <row r="26" spans="1:6" ht="18.75" x14ac:dyDescent="0.3">
      <c r="A26" s="56">
        <v>51631</v>
      </c>
      <c r="B26" s="57">
        <v>2024</v>
      </c>
      <c r="C26" s="170" t="s">
        <v>161</v>
      </c>
      <c r="D26" s="215">
        <v>3077</v>
      </c>
      <c r="E26" s="177"/>
      <c r="F26" s="176"/>
    </row>
    <row r="27" spans="1:6" ht="18.75" x14ac:dyDescent="0.3">
      <c r="A27" s="56">
        <v>51632</v>
      </c>
      <c r="B27" s="57">
        <v>2024</v>
      </c>
      <c r="C27" s="170" t="s">
        <v>162</v>
      </c>
      <c r="D27" s="215">
        <v>3249</v>
      </c>
      <c r="E27" s="177"/>
      <c r="F27" s="176"/>
    </row>
    <row r="28" spans="1:6" ht="18.75" x14ac:dyDescent="0.3">
      <c r="A28" s="56">
        <v>51671</v>
      </c>
      <c r="B28" s="57">
        <v>2024</v>
      </c>
      <c r="C28" s="170" t="s">
        <v>163</v>
      </c>
      <c r="D28" s="215">
        <v>0</v>
      </c>
      <c r="E28" s="177"/>
      <c r="F28" s="176"/>
    </row>
    <row r="29" spans="1:6" ht="18.75" x14ac:dyDescent="0.3">
      <c r="A29" s="56">
        <v>51690</v>
      </c>
      <c r="B29" s="57">
        <v>2024</v>
      </c>
      <c r="C29" s="170" t="s">
        <v>164</v>
      </c>
      <c r="D29" s="215">
        <v>848050</v>
      </c>
      <c r="E29" s="177"/>
      <c r="F29" s="176"/>
    </row>
    <row r="30" spans="1:6" ht="18.75" x14ac:dyDescent="0.3">
      <c r="A30" s="56">
        <v>51691</v>
      </c>
      <c r="B30" s="57">
        <v>2024</v>
      </c>
      <c r="C30" s="170" t="s">
        <v>165</v>
      </c>
      <c r="D30" s="215">
        <v>0</v>
      </c>
      <c r="E30" s="177"/>
      <c r="F30" s="176"/>
    </row>
    <row r="31" spans="1:6" ht="18.75" x14ac:dyDescent="0.3">
      <c r="A31" s="56">
        <v>51692</v>
      </c>
      <c r="B31" s="57">
        <v>2024</v>
      </c>
      <c r="C31" s="170" t="s">
        <v>166</v>
      </c>
      <c r="D31" s="215">
        <v>0</v>
      </c>
      <c r="E31" s="177"/>
      <c r="F31" s="176"/>
    </row>
    <row r="32" spans="1:6" ht="18.75" x14ac:dyDescent="0.3">
      <c r="A32" s="56">
        <v>51693</v>
      </c>
      <c r="B32" s="57">
        <v>2024</v>
      </c>
      <c r="C32" s="170" t="s">
        <v>167</v>
      </c>
      <c r="D32" s="215">
        <v>0</v>
      </c>
      <c r="E32" s="177"/>
      <c r="F32" s="176"/>
    </row>
    <row r="33" spans="1:6" ht="18.75" x14ac:dyDescent="0.3">
      <c r="A33" s="56">
        <v>51694</v>
      </c>
      <c r="B33" s="57">
        <v>2024</v>
      </c>
      <c r="C33" s="170" t="s">
        <v>168</v>
      </c>
      <c r="D33" s="215">
        <v>104703.74</v>
      </c>
      <c r="E33" s="177"/>
      <c r="F33" s="176"/>
    </row>
    <row r="34" spans="1:6" ht="18.75" x14ac:dyDescent="0.3">
      <c r="A34" s="56">
        <v>51710</v>
      </c>
      <c r="B34" s="57">
        <v>2024</v>
      </c>
      <c r="C34" s="170" t="s">
        <v>518</v>
      </c>
      <c r="D34" s="215">
        <v>423762</v>
      </c>
      <c r="E34" s="177"/>
      <c r="F34" s="176"/>
    </row>
    <row r="35" spans="1:6" ht="18.75" x14ac:dyDescent="0.3">
      <c r="A35" s="56">
        <v>51711</v>
      </c>
      <c r="B35" s="57">
        <v>2024</v>
      </c>
      <c r="C35" s="170" t="s">
        <v>169</v>
      </c>
      <c r="D35" s="215">
        <v>0</v>
      </c>
      <c r="E35" s="177"/>
      <c r="F35" s="176"/>
    </row>
    <row r="36" spans="1:6" ht="18.75" x14ac:dyDescent="0.3">
      <c r="A36" s="56">
        <v>51712</v>
      </c>
      <c r="B36" s="57">
        <v>2024</v>
      </c>
      <c r="C36" s="170" t="s">
        <v>170</v>
      </c>
      <c r="D36" s="215">
        <v>51800</v>
      </c>
      <c r="E36" s="177"/>
      <c r="F36" s="176"/>
    </row>
    <row r="37" spans="1:6" ht="18.75" x14ac:dyDescent="0.3">
      <c r="A37" s="56">
        <v>51730</v>
      </c>
      <c r="B37" s="57">
        <v>2024</v>
      </c>
      <c r="C37" s="170" t="s">
        <v>171</v>
      </c>
      <c r="D37" s="215">
        <v>46795</v>
      </c>
      <c r="E37" s="177"/>
      <c r="F37" s="176"/>
    </row>
    <row r="38" spans="1:6" ht="18.75" x14ac:dyDescent="0.3">
      <c r="A38" s="56">
        <v>51731</v>
      </c>
      <c r="B38" s="57">
        <v>2024</v>
      </c>
      <c r="C38" s="170" t="s">
        <v>172</v>
      </c>
      <c r="D38" s="215">
        <v>0</v>
      </c>
      <c r="E38" s="177"/>
      <c r="F38" s="176"/>
    </row>
    <row r="39" spans="1:6" ht="18.75" x14ac:dyDescent="0.3">
      <c r="A39" s="56">
        <v>51920</v>
      </c>
      <c r="B39" s="57">
        <v>2024</v>
      </c>
      <c r="C39" s="170" t="s">
        <v>173</v>
      </c>
      <c r="D39" s="215">
        <v>247111</v>
      </c>
      <c r="E39" s="177"/>
      <c r="F39" s="176"/>
    </row>
    <row r="40" spans="1:6" ht="18.75" x14ac:dyDescent="0.3">
      <c r="A40" s="56">
        <v>51921</v>
      </c>
      <c r="B40" s="57">
        <v>2024</v>
      </c>
      <c r="C40" s="170" t="s">
        <v>174</v>
      </c>
      <c r="D40" s="215">
        <v>2836936.66</v>
      </c>
      <c r="E40" s="177"/>
      <c r="F40" s="176"/>
    </row>
    <row r="41" spans="1:6" ht="18.75" x14ac:dyDescent="0.3">
      <c r="A41" s="56">
        <v>51922</v>
      </c>
      <c r="B41" s="57">
        <v>2024</v>
      </c>
      <c r="C41" s="170" t="s">
        <v>175</v>
      </c>
      <c r="D41" s="215">
        <v>2053962.94</v>
      </c>
      <c r="E41" s="177"/>
      <c r="F41" s="176"/>
    </row>
    <row r="42" spans="1:6" ht="18.75" x14ac:dyDescent="0.3">
      <c r="A42" s="56">
        <v>51923</v>
      </c>
      <c r="B42" s="57">
        <v>2024</v>
      </c>
      <c r="C42" s="170" t="s">
        <v>176</v>
      </c>
      <c r="D42" s="215">
        <v>714923.87</v>
      </c>
      <c r="E42" s="177"/>
      <c r="F42" s="176"/>
    </row>
    <row r="43" spans="1:6" ht="18.75" x14ac:dyDescent="0.3">
      <c r="A43" s="56">
        <v>51924</v>
      </c>
      <c r="B43" s="57">
        <v>2024</v>
      </c>
      <c r="C43" s="170" t="s">
        <v>177</v>
      </c>
      <c r="D43" s="215">
        <v>1276230.28</v>
      </c>
      <c r="E43" s="177"/>
      <c r="F43" s="176"/>
    </row>
    <row r="44" spans="1:6" ht="18.75" x14ac:dyDescent="0.3">
      <c r="A44" s="56">
        <v>51925</v>
      </c>
      <c r="B44" s="57">
        <v>2024</v>
      </c>
      <c r="C44" s="170" t="s">
        <v>178</v>
      </c>
      <c r="D44" s="215">
        <v>0</v>
      </c>
      <c r="E44" s="177"/>
      <c r="F44" s="176"/>
    </row>
    <row r="45" spans="1:6" ht="18.75" x14ac:dyDescent="0.3">
      <c r="A45" s="56">
        <v>519260</v>
      </c>
      <c r="B45" s="57">
        <v>2024</v>
      </c>
      <c r="C45" s="170" t="s">
        <v>179</v>
      </c>
      <c r="D45" s="215">
        <v>0</v>
      </c>
      <c r="E45" s="177"/>
      <c r="F45" s="176"/>
    </row>
    <row r="46" spans="1:6" ht="18.75" x14ac:dyDescent="0.3">
      <c r="A46" s="56">
        <v>519261</v>
      </c>
      <c r="B46" s="57">
        <v>2024</v>
      </c>
      <c r="C46" s="170" t="s">
        <v>180</v>
      </c>
      <c r="D46" s="215">
        <v>0</v>
      </c>
      <c r="E46" s="177"/>
      <c r="F46" s="176"/>
    </row>
    <row r="47" spans="1:6" ht="18.75" x14ac:dyDescent="0.3">
      <c r="A47" s="56">
        <v>51927</v>
      </c>
      <c r="B47" s="57">
        <v>2024</v>
      </c>
      <c r="C47" s="170" t="s">
        <v>181</v>
      </c>
      <c r="D47" s="215">
        <v>0</v>
      </c>
      <c r="E47" s="177"/>
      <c r="F47" s="176"/>
    </row>
    <row r="48" spans="1:6" ht="18.75" x14ac:dyDescent="0.3">
      <c r="A48" s="56">
        <v>519280</v>
      </c>
      <c r="B48" s="57">
        <v>2024</v>
      </c>
      <c r="C48" s="170" t="s">
        <v>182</v>
      </c>
      <c r="D48" s="215">
        <v>93728.79</v>
      </c>
      <c r="E48" s="177"/>
      <c r="F48" s="176"/>
    </row>
    <row r="49" spans="1:6" ht="18.75" x14ac:dyDescent="0.3">
      <c r="A49" s="56">
        <v>519281</v>
      </c>
      <c r="B49" s="57">
        <v>2024</v>
      </c>
      <c r="C49" s="170" t="s">
        <v>183</v>
      </c>
      <c r="D49" s="215">
        <v>0</v>
      </c>
      <c r="E49" s="177"/>
      <c r="F49" s="176"/>
    </row>
    <row r="50" spans="1:6" ht="18.75" x14ac:dyDescent="0.3">
      <c r="A50" s="56">
        <v>519282</v>
      </c>
      <c r="B50" s="57">
        <v>2024</v>
      </c>
      <c r="C50" s="170" t="s">
        <v>184</v>
      </c>
      <c r="D50" s="215">
        <v>81312</v>
      </c>
      <c r="E50" s="177"/>
      <c r="F50" s="176"/>
    </row>
    <row r="51" spans="1:6" ht="18.75" x14ac:dyDescent="0.3">
      <c r="A51" s="56">
        <v>519283</v>
      </c>
      <c r="B51" s="57">
        <v>2024</v>
      </c>
      <c r="C51" s="170" t="s">
        <v>185</v>
      </c>
      <c r="D51" s="215">
        <v>19057.5</v>
      </c>
      <c r="E51" s="177"/>
      <c r="F51" s="176"/>
    </row>
    <row r="52" spans="1:6" ht="37.5" x14ac:dyDescent="0.3">
      <c r="A52" s="56">
        <v>519284</v>
      </c>
      <c r="B52" s="57">
        <v>2024</v>
      </c>
      <c r="C52" s="170" t="s">
        <v>519</v>
      </c>
      <c r="D52" s="215">
        <v>7562197.5</v>
      </c>
      <c r="E52" s="177"/>
      <c r="F52" s="176"/>
    </row>
    <row r="53" spans="1:6" s="53" customFormat="1" ht="18.75" x14ac:dyDescent="0.3">
      <c r="A53" s="56">
        <v>519285</v>
      </c>
      <c r="B53" s="57">
        <v>2024</v>
      </c>
      <c r="C53" s="170" t="s">
        <v>520</v>
      </c>
      <c r="D53" s="215">
        <v>977377.5</v>
      </c>
      <c r="E53" s="175"/>
      <c r="F53" s="176"/>
    </row>
    <row r="54" spans="1:6" s="53" customFormat="1" ht="18.75" x14ac:dyDescent="0.3">
      <c r="A54" s="56">
        <v>519290</v>
      </c>
      <c r="B54" s="57">
        <v>2024</v>
      </c>
      <c r="C54" s="170" t="s">
        <v>186</v>
      </c>
      <c r="D54" s="215">
        <v>1350841.84</v>
      </c>
      <c r="E54" s="175"/>
      <c r="F54" s="176"/>
    </row>
    <row r="55" spans="1:6" s="53" customFormat="1" ht="18.75" x14ac:dyDescent="0.3">
      <c r="A55" s="56">
        <v>519291</v>
      </c>
      <c r="B55" s="57">
        <v>2024</v>
      </c>
      <c r="C55" s="170" t="s">
        <v>187</v>
      </c>
      <c r="D55" s="215">
        <v>1656</v>
      </c>
      <c r="E55" s="175"/>
      <c r="F55" s="176"/>
    </row>
    <row r="56" spans="1:6" s="53" customFormat="1" ht="18.75" x14ac:dyDescent="0.3">
      <c r="A56" s="56">
        <v>519292</v>
      </c>
      <c r="B56" s="57">
        <v>2024</v>
      </c>
      <c r="C56" s="170" t="s">
        <v>188</v>
      </c>
      <c r="D56" s="215">
        <v>76743.25</v>
      </c>
      <c r="E56" s="175"/>
      <c r="F56" s="176"/>
    </row>
    <row r="57" spans="1:6" s="53" customFormat="1" ht="18.75" x14ac:dyDescent="0.3">
      <c r="A57" s="56">
        <v>51960</v>
      </c>
      <c r="B57" s="57">
        <v>2024</v>
      </c>
      <c r="C57" s="170" t="s">
        <v>189</v>
      </c>
      <c r="D57" s="215">
        <v>114698</v>
      </c>
      <c r="E57" s="175"/>
      <c r="F57" s="176"/>
    </row>
    <row r="58" spans="1:6" s="53" customFormat="1" ht="18.75" x14ac:dyDescent="0.3">
      <c r="A58" s="56">
        <v>51961</v>
      </c>
      <c r="B58" s="57">
        <v>2024</v>
      </c>
      <c r="C58" s="170" t="s">
        <v>190</v>
      </c>
      <c r="D58" s="215">
        <v>0</v>
      </c>
      <c r="E58" s="175"/>
      <c r="F58" s="176"/>
    </row>
    <row r="59" spans="1:6" s="53" customFormat="1" ht="18.75" x14ac:dyDescent="0.3">
      <c r="A59" s="56">
        <v>51962</v>
      </c>
      <c r="B59" s="57">
        <v>2024</v>
      </c>
      <c r="C59" s="170" t="s">
        <v>191</v>
      </c>
      <c r="D59" s="215">
        <v>1351289</v>
      </c>
      <c r="E59" s="175"/>
      <c r="F59" s="176"/>
    </row>
    <row r="60" spans="1:6" s="53" customFormat="1" ht="18.75" x14ac:dyDescent="0.3">
      <c r="A60" s="56">
        <v>54990</v>
      </c>
      <c r="B60" s="57">
        <v>2024</v>
      </c>
      <c r="C60" s="170" t="s">
        <v>521</v>
      </c>
      <c r="D60" s="215"/>
      <c r="E60" s="175"/>
      <c r="F60" s="176"/>
    </row>
    <row r="61" spans="1:6" x14ac:dyDescent="0.25">
      <c r="D61" s="216"/>
    </row>
    <row r="62" spans="1:6" x14ac:dyDescent="0.25">
      <c r="D62" s="216"/>
    </row>
    <row r="63" spans="1:6" ht="18.75" x14ac:dyDescent="0.3">
      <c r="C63" s="201" t="s">
        <v>523</v>
      </c>
      <c r="D63" s="217"/>
    </row>
    <row r="64" spans="1:6" ht="18.75" x14ac:dyDescent="0.3">
      <c r="C64" s="201" t="s">
        <v>522</v>
      </c>
      <c r="D64" s="217">
        <f>D37+D38</f>
        <v>46795</v>
      </c>
    </row>
    <row r="65" spans="3:4" ht="18.75" x14ac:dyDescent="0.3">
      <c r="C65" s="201" t="s">
        <v>507</v>
      </c>
      <c r="D65" s="217">
        <f>SUM(D39:D56)</f>
        <v>17292079.129999999</v>
      </c>
    </row>
  </sheetData>
  <mergeCells count="2">
    <mergeCell ref="A3:D3"/>
    <mergeCell ref="A2:F2"/>
  </mergeCells>
  <phoneticPr fontId="43" type="noConversion"/>
  <pageMargins left="0.25" right="0.25" top="0.75" bottom="0.75" header="0.3" footer="0.3"/>
  <pageSetup paperSize="9" scale="4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0D5F-5774-4CEA-93B1-A0A1FE44CA63}">
  <dimension ref="A2:F21"/>
  <sheetViews>
    <sheetView workbookViewId="0">
      <selection activeCell="F7" sqref="F7:F8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09" t="s">
        <v>485</v>
      </c>
      <c r="B2" s="309"/>
      <c r="C2" s="309"/>
      <c r="D2" s="309"/>
      <c r="E2" s="309"/>
      <c r="F2" s="309"/>
    </row>
    <row r="4" spans="1:6" x14ac:dyDescent="0.25">
      <c r="A4" s="333" t="s">
        <v>530</v>
      </c>
      <c r="B4" s="333"/>
      <c r="C4" s="333"/>
      <c r="D4" s="333"/>
      <c r="E4" s="333"/>
      <c r="F4" s="333"/>
    </row>
    <row r="5" spans="1:6" ht="39.75" customHeight="1" x14ac:dyDescent="0.25">
      <c r="A5" s="333" t="s">
        <v>192</v>
      </c>
      <c r="B5" s="331" t="s">
        <v>556</v>
      </c>
      <c r="C5" s="331"/>
      <c r="D5" s="331" t="s">
        <v>557</v>
      </c>
      <c r="E5" s="331"/>
      <c r="F5" s="207" t="s">
        <v>193</v>
      </c>
    </row>
    <row r="6" spans="1:6" x14ac:dyDescent="0.25">
      <c r="A6" s="333"/>
      <c r="B6" s="207" t="s">
        <v>194</v>
      </c>
      <c r="C6" s="207" t="s">
        <v>195</v>
      </c>
      <c r="D6" s="208" t="s">
        <v>194</v>
      </c>
      <c r="E6" s="208" t="s">
        <v>195</v>
      </c>
      <c r="F6" s="208"/>
    </row>
    <row r="7" spans="1:6" x14ac:dyDescent="0.25">
      <c r="A7" s="5" t="s">
        <v>595</v>
      </c>
      <c r="B7" s="5">
        <v>64</v>
      </c>
      <c r="C7" s="125">
        <v>81312</v>
      </c>
      <c r="D7" s="5">
        <v>0</v>
      </c>
      <c r="E7" s="125">
        <v>0</v>
      </c>
      <c r="F7" s="5" t="s">
        <v>597</v>
      </c>
    </row>
    <row r="8" spans="1:6" x14ac:dyDescent="0.25">
      <c r="A8" s="5" t="s">
        <v>596</v>
      </c>
      <c r="B8" s="5">
        <v>15</v>
      </c>
      <c r="C8" s="125">
        <v>19057.5</v>
      </c>
      <c r="D8" s="5">
        <v>0</v>
      </c>
      <c r="E8" s="125">
        <v>0</v>
      </c>
      <c r="F8" s="5" t="s">
        <v>598</v>
      </c>
    </row>
    <row r="9" spans="1:6" x14ac:dyDescent="0.25">
      <c r="A9" s="5"/>
      <c r="B9" s="5"/>
      <c r="C9" s="125"/>
      <c r="D9" s="5"/>
      <c r="E9" s="125"/>
      <c r="F9" s="5"/>
    </row>
    <row r="10" spans="1:6" x14ac:dyDescent="0.25">
      <c r="A10" s="5"/>
      <c r="B10" s="5"/>
      <c r="C10" s="125"/>
      <c r="D10" s="5"/>
      <c r="E10" s="125"/>
      <c r="F10" s="5"/>
    </row>
    <row r="11" spans="1:6" x14ac:dyDescent="0.25">
      <c r="A11" s="5"/>
      <c r="B11" s="5"/>
      <c r="C11" s="125"/>
      <c r="D11" s="5"/>
      <c r="E11" s="125"/>
      <c r="F11" s="5"/>
    </row>
    <row r="12" spans="1:6" x14ac:dyDescent="0.25">
      <c r="A12" s="5"/>
      <c r="B12" s="5"/>
      <c r="C12" s="125"/>
      <c r="D12" s="5"/>
      <c r="E12" s="125"/>
      <c r="F12" s="5"/>
    </row>
    <row r="13" spans="1:6" x14ac:dyDescent="0.25">
      <c r="A13" s="5"/>
      <c r="B13" s="5"/>
      <c r="C13" s="125"/>
      <c r="D13" s="5"/>
      <c r="E13" s="125"/>
      <c r="F13" s="5"/>
    </row>
    <row r="14" spans="1:6" x14ac:dyDescent="0.25">
      <c r="A14" s="5"/>
      <c r="B14" s="5"/>
      <c r="C14" s="125"/>
      <c r="D14" s="5"/>
      <c r="E14" s="125"/>
      <c r="F14" s="5"/>
    </row>
    <row r="15" spans="1:6" x14ac:dyDescent="0.25">
      <c r="A15" s="5"/>
      <c r="B15" s="5"/>
      <c r="C15" s="125"/>
      <c r="D15" s="5"/>
      <c r="E15" s="125"/>
      <c r="F15" s="5"/>
    </row>
    <row r="16" spans="1:6" x14ac:dyDescent="0.25">
      <c r="A16" s="5"/>
      <c r="B16" s="5"/>
      <c r="C16" s="125"/>
      <c r="D16" s="5"/>
      <c r="E16" s="125"/>
      <c r="F16" s="5"/>
    </row>
    <row r="17" spans="1:6" x14ac:dyDescent="0.25">
      <c r="A17" s="5"/>
      <c r="B17" s="5"/>
      <c r="C17" s="125"/>
      <c r="D17" s="5"/>
      <c r="E17" s="125"/>
      <c r="F17" s="5"/>
    </row>
    <row r="18" spans="1:6" x14ac:dyDescent="0.25">
      <c r="A18" s="5"/>
      <c r="B18" s="5"/>
      <c r="C18" s="125"/>
      <c r="D18" s="5"/>
      <c r="E18" s="125"/>
      <c r="F18" s="5"/>
    </row>
    <row r="19" spans="1:6" x14ac:dyDescent="0.25">
      <c r="A19" s="5"/>
      <c r="B19" s="5"/>
      <c r="C19" s="125"/>
      <c r="D19" s="5"/>
      <c r="E19" s="125"/>
      <c r="F19" s="5"/>
    </row>
    <row r="20" spans="1:6" x14ac:dyDescent="0.25">
      <c r="A20" s="5"/>
      <c r="B20" s="5"/>
      <c r="C20" s="125"/>
      <c r="D20" s="5"/>
      <c r="E20" s="125"/>
      <c r="F20" s="5"/>
    </row>
    <row r="21" spans="1:6" x14ac:dyDescent="0.25">
      <c r="A21" s="212" t="s">
        <v>196</v>
      </c>
      <c r="B21" s="61">
        <f>SUM(B7:B19)</f>
        <v>79</v>
      </c>
      <c r="C21" s="260">
        <f t="shared" ref="C21:E21" si="0">SUM(C7:C19)</f>
        <v>100369.5</v>
      </c>
      <c r="D21" s="61">
        <f t="shared" si="0"/>
        <v>0</v>
      </c>
      <c r="E21" s="260">
        <f t="shared" si="0"/>
        <v>0</v>
      </c>
      <c r="F21" s="61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3FD3-53EC-47E5-8BB1-55B96DF80AED}">
  <sheetPr>
    <tabColor rgb="FFFFC000"/>
  </sheetPr>
  <dimension ref="A2:F21"/>
  <sheetViews>
    <sheetView workbookViewId="0">
      <selection activeCell="F8" sqref="F8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309" t="s">
        <v>529</v>
      </c>
      <c r="B2" s="309"/>
      <c r="C2" s="309"/>
      <c r="D2" s="309"/>
      <c r="E2" s="309"/>
      <c r="F2" s="309"/>
    </row>
    <row r="4" spans="1:6" x14ac:dyDescent="0.25">
      <c r="A4" s="333" t="s">
        <v>530</v>
      </c>
      <c r="B4" s="333"/>
      <c r="C4" s="333"/>
      <c r="D4" s="333"/>
      <c r="E4" s="333"/>
      <c r="F4" s="333"/>
    </row>
    <row r="5" spans="1:6" ht="42" customHeight="1" x14ac:dyDescent="0.25">
      <c r="A5" s="333" t="s">
        <v>192</v>
      </c>
      <c r="B5" s="331" t="s">
        <v>531</v>
      </c>
      <c r="C5" s="331"/>
      <c r="D5" s="331" t="s">
        <v>532</v>
      </c>
      <c r="E5" s="331"/>
      <c r="F5" s="161" t="s">
        <v>193</v>
      </c>
    </row>
    <row r="6" spans="1:6" ht="21" customHeight="1" x14ac:dyDescent="0.25">
      <c r="A6" s="333"/>
      <c r="B6" s="161" t="s">
        <v>194</v>
      </c>
      <c r="C6" s="161" t="s">
        <v>195</v>
      </c>
      <c r="D6" s="162" t="s">
        <v>194</v>
      </c>
      <c r="E6" s="162" t="s">
        <v>195</v>
      </c>
      <c r="F6" s="162"/>
    </row>
    <row r="7" spans="1:6" x14ac:dyDescent="0.25">
      <c r="A7" s="5" t="s">
        <v>599</v>
      </c>
      <c r="B7" s="261">
        <v>8333</v>
      </c>
      <c r="C7" s="125">
        <v>7562197.5</v>
      </c>
      <c r="D7" s="261"/>
      <c r="E7" s="125"/>
      <c r="F7" s="5" t="s">
        <v>601</v>
      </c>
    </row>
    <row r="8" spans="1:6" x14ac:dyDescent="0.25">
      <c r="A8" s="5" t="s">
        <v>600</v>
      </c>
      <c r="B8" s="261">
        <v>1077</v>
      </c>
      <c r="C8" s="125">
        <v>977377.5</v>
      </c>
      <c r="D8" s="261"/>
      <c r="E8" s="125"/>
      <c r="F8" s="5" t="s">
        <v>602</v>
      </c>
    </row>
    <row r="9" spans="1:6" x14ac:dyDescent="0.25">
      <c r="A9" s="5"/>
      <c r="B9" s="261"/>
      <c r="C9" s="125"/>
      <c r="D9" s="261"/>
      <c r="E9" s="125"/>
      <c r="F9" s="5"/>
    </row>
    <row r="10" spans="1:6" x14ac:dyDescent="0.25">
      <c r="A10" s="5"/>
      <c r="B10" s="261"/>
      <c r="C10" s="125"/>
      <c r="D10" s="261"/>
      <c r="E10" s="125"/>
      <c r="F10" s="5"/>
    </row>
    <row r="11" spans="1:6" x14ac:dyDescent="0.25">
      <c r="A11" s="5"/>
      <c r="B11" s="261"/>
      <c r="C11" s="125"/>
      <c r="D11" s="261"/>
      <c r="E11" s="125"/>
      <c r="F11" s="5"/>
    </row>
    <row r="12" spans="1:6" x14ac:dyDescent="0.25">
      <c r="A12" s="5"/>
      <c r="B12" s="261"/>
      <c r="C12" s="125"/>
      <c r="D12" s="261"/>
      <c r="E12" s="125"/>
      <c r="F12" s="5"/>
    </row>
    <row r="13" spans="1:6" x14ac:dyDescent="0.25">
      <c r="A13" s="5"/>
      <c r="B13" s="261"/>
      <c r="C13" s="125"/>
      <c r="D13" s="261"/>
      <c r="E13" s="125"/>
      <c r="F13" s="5"/>
    </row>
    <row r="14" spans="1:6" x14ac:dyDescent="0.25">
      <c r="A14" s="5"/>
      <c r="B14" s="261"/>
      <c r="C14" s="125"/>
      <c r="D14" s="261"/>
      <c r="E14" s="125"/>
      <c r="F14" s="5"/>
    </row>
    <row r="15" spans="1:6" x14ac:dyDescent="0.25">
      <c r="A15" s="5"/>
      <c r="B15" s="261"/>
      <c r="C15" s="125"/>
      <c r="D15" s="261"/>
      <c r="E15" s="125"/>
      <c r="F15" s="5"/>
    </row>
    <row r="16" spans="1:6" x14ac:dyDescent="0.25">
      <c r="A16" s="5"/>
      <c r="B16" s="261"/>
      <c r="C16" s="125"/>
      <c r="D16" s="261"/>
      <c r="E16" s="125"/>
      <c r="F16" s="5"/>
    </row>
    <row r="17" spans="1:6" x14ac:dyDescent="0.25">
      <c r="A17" s="5"/>
      <c r="B17" s="261"/>
      <c r="C17" s="125"/>
      <c r="D17" s="261"/>
      <c r="E17" s="125"/>
      <c r="F17" s="5"/>
    </row>
    <row r="18" spans="1:6" x14ac:dyDescent="0.25">
      <c r="A18" s="5"/>
      <c r="B18" s="261"/>
      <c r="C18" s="125"/>
      <c r="D18" s="261"/>
      <c r="E18" s="125"/>
      <c r="F18" s="5"/>
    </row>
    <row r="19" spans="1:6" x14ac:dyDescent="0.25">
      <c r="A19" s="5"/>
      <c r="B19" s="261"/>
      <c r="C19" s="125"/>
      <c r="D19" s="261"/>
      <c r="E19" s="125"/>
      <c r="F19" s="5"/>
    </row>
    <row r="20" spans="1:6" x14ac:dyDescent="0.25">
      <c r="A20" s="5"/>
      <c r="B20" s="261"/>
      <c r="C20" s="125"/>
      <c r="D20" s="261"/>
      <c r="E20" s="125"/>
      <c r="F20" s="5"/>
    </row>
    <row r="21" spans="1:6" x14ac:dyDescent="0.25">
      <c r="A21" s="164" t="s">
        <v>196</v>
      </c>
      <c r="B21" s="262">
        <f>SUM(B7:B19)</f>
        <v>9410</v>
      </c>
      <c r="C21" s="260">
        <f t="shared" ref="C21:E21" si="0">SUM(C7:C19)</f>
        <v>8539575</v>
      </c>
      <c r="D21" s="262">
        <f t="shared" si="0"/>
        <v>0</v>
      </c>
      <c r="E21" s="260">
        <f t="shared" si="0"/>
        <v>0</v>
      </c>
      <c r="F21" s="61"/>
    </row>
  </sheetData>
  <mergeCells count="5">
    <mergeCell ref="A2:F2"/>
    <mergeCell ref="A4:F4"/>
    <mergeCell ref="A5:A6"/>
    <mergeCell ref="B5:C5"/>
    <mergeCell ref="D5:E5"/>
  </mergeCell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B989-0E40-4685-ADC9-F0BA6DDB57AE}">
  <dimension ref="A2:H14"/>
  <sheetViews>
    <sheetView workbookViewId="0">
      <selection activeCell="F5" sqref="F5:F6"/>
    </sheetView>
  </sheetViews>
  <sheetFormatPr defaultRowHeight="15" x14ac:dyDescent="0.25"/>
  <cols>
    <col min="1" max="1" width="16.28515625" customWidth="1"/>
    <col min="2" max="2" width="10.85546875" customWidth="1"/>
    <col min="3" max="3" width="12.5703125" customWidth="1"/>
    <col min="4" max="4" width="13.7109375" customWidth="1"/>
    <col min="5" max="7" width="10.85546875" customWidth="1"/>
    <col min="8" max="8" width="27.42578125" customWidth="1"/>
  </cols>
  <sheetData>
    <row r="2" spans="1:8" x14ac:dyDescent="0.25">
      <c r="A2" s="309" t="s">
        <v>486</v>
      </c>
      <c r="B2" s="309"/>
      <c r="C2" s="309"/>
      <c r="D2" s="309"/>
      <c r="E2" s="309"/>
      <c r="F2" s="309"/>
      <c r="G2" s="309"/>
      <c r="H2" s="309"/>
    </row>
    <row r="4" spans="1:8" x14ac:dyDescent="0.25">
      <c r="A4" s="362" t="s">
        <v>210</v>
      </c>
      <c r="B4" s="362"/>
      <c r="C4" s="362"/>
      <c r="D4" s="362"/>
      <c r="E4" s="362"/>
      <c r="F4" s="362"/>
      <c r="G4" s="362"/>
      <c r="H4" s="362"/>
    </row>
    <row r="5" spans="1:8" ht="15" customHeight="1" x14ac:dyDescent="0.25">
      <c r="A5" s="211" t="s">
        <v>203</v>
      </c>
      <c r="B5" s="361" t="s">
        <v>603</v>
      </c>
      <c r="C5" s="361"/>
      <c r="D5" s="361"/>
      <c r="E5" s="361"/>
      <c r="F5" s="361" t="s">
        <v>605</v>
      </c>
      <c r="G5" s="361" t="s">
        <v>319</v>
      </c>
      <c r="H5" s="361" t="s">
        <v>604</v>
      </c>
    </row>
    <row r="6" spans="1:8" ht="30" x14ac:dyDescent="0.25">
      <c r="A6" s="211" t="s">
        <v>42</v>
      </c>
      <c r="B6" s="211" t="s">
        <v>206</v>
      </c>
      <c r="C6" s="211" t="s">
        <v>207</v>
      </c>
      <c r="D6" s="211" t="s">
        <v>208</v>
      </c>
      <c r="E6" s="211" t="s">
        <v>209</v>
      </c>
      <c r="F6" s="361"/>
      <c r="G6" s="361"/>
      <c r="H6" s="361"/>
    </row>
    <row r="7" spans="1:8" x14ac:dyDescent="0.25">
      <c r="A7" s="211">
        <v>5042</v>
      </c>
      <c r="B7" s="219">
        <v>0</v>
      </c>
      <c r="C7" s="219">
        <v>107065</v>
      </c>
      <c r="D7" s="219">
        <v>107065</v>
      </c>
      <c r="E7" s="219">
        <v>107065</v>
      </c>
      <c r="F7" s="219">
        <f>D7-C7</f>
        <v>0</v>
      </c>
      <c r="G7" s="219">
        <v>82500</v>
      </c>
      <c r="H7" s="219">
        <f>SUM(E7-G7)</f>
        <v>24565</v>
      </c>
    </row>
    <row r="8" spans="1:8" x14ac:dyDescent="0.25">
      <c r="A8" s="211">
        <v>5123</v>
      </c>
      <c r="B8" s="219">
        <v>0</v>
      </c>
      <c r="C8" s="219">
        <v>145732</v>
      </c>
      <c r="D8" s="219">
        <v>145732</v>
      </c>
      <c r="E8" s="219">
        <v>131212.4</v>
      </c>
      <c r="F8" s="219">
        <f t="shared" ref="F8:F13" si="0">D8-C8</f>
        <v>0</v>
      </c>
      <c r="G8" s="219">
        <v>57654</v>
      </c>
      <c r="H8" s="219">
        <f t="shared" ref="H8:H13" si="1">SUM(E8-G8)</f>
        <v>73558.399999999994</v>
      </c>
    </row>
    <row r="9" spans="1:8" x14ac:dyDescent="0.25">
      <c r="A9" s="166">
        <v>5137</v>
      </c>
      <c r="B9" s="263">
        <v>108000</v>
      </c>
      <c r="C9" s="263">
        <v>1138000</v>
      </c>
      <c r="D9" s="263">
        <v>1138000</v>
      </c>
      <c r="E9" s="263">
        <v>37239.08</v>
      </c>
      <c r="F9" s="219">
        <f t="shared" si="0"/>
        <v>0</v>
      </c>
      <c r="G9" s="263">
        <v>5868.5</v>
      </c>
      <c r="H9" s="219">
        <f t="shared" si="1"/>
        <v>31370.58</v>
      </c>
    </row>
    <row r="10" spans="1:8" x14ac:dyDescent="0.25">
      <c r="A10" s="166">
        <v>5139</v>
      </c>
      <c r="B10" s="263">
        <v>200000</v>
      </c>
      <c r="C10" s="263">
        <v>212935</v>
      </c>
      <c r="D10" s="263">
        <v>245825.03</v>
      </c>
      <c r="E10" s="263">
        <v>130633.17</v>
      </c>
      <c r="F10" s="219">
        <f t="shared" si="0"/>
        <v>32890.03</v>
      </c>
      <c r="G10" s="263">
        <v>22260</v>
      </c>
      <c r="H10" s="219">
        <f t="shared" si="1"/>
        <v>108373.17</v>
      </c>
    </row>
    <row r="11" spans="1:8" x14ac:dyDescent="0.25">
      <c r="A11" s="166">
        <v>5162</v>
      </c>
      <c r="B11" s="263">
        <v>27000</v>
      </c>
      <c r="C11" s="263">
        <v>27000</v>
      </c>
      <c r="D11" s="263">
        <v>27000</v>
      </c>
      <c r="E11" s="263">
        <v>18212.71</v>
      </c>
      <c r="F11" s="219">
        <f t="shared" si="0"/>
        <v>0</v>
      </c>
      <c r="G11" s="263">
        <v>22134.44</v>
      </c>
      <c r="H11" s="219">
        <f t="shared" si="1"/>
        <v>-3921.7299999999996</v>
      </c>
    </row>
    <row r="12" spans="1:8" x14ac:dyDescent="0.25">
      <c r="A12" s="166">
        <v>5168</v>
      </c>
      <c r="B12" s="263">
        <v>150000</v>
      </c>
      <c r="C12" s="263">
        <v>140000</v>
      </c>
      <c r="D12" s="263">
        <v>140000</v>
      </c>
      <c r="E12" s="263">
        <v>80788.289999999994</v>
      </c>
      <c r="F12" s="219">
        <f t="shared" si="0"/>
        <v>0</v>
      </c>
      <c r="G12" s="263">
        <v>151597.04</v>
      </c>
      <c r="H12" s="219">
        <f t="shared" si="1"/>
        <v>-70808.750000000015</v>
      </c>
    </row>
    <row r="13" spans="1:8" x14ac:dyDescent="0.25">
      <c r="A13" s="166">
        <v>5171</v>
      </c>
      <c r="B13" s="263">
        <v>30000</v>
      </c>
      <c r="C13" s="263">
        <v>44268</v>
      </c>
      <c r="D13" s="263">
        <v>44268</v>
      </c>
      <c r="E13" s="263">
        <v>22345.07</v>
      </c>
      <c r="F13" s="219">
        <f t="shared" si="0"/>
        <v>0</v>
      </c>
      <c r="G13" s="263">
        <v>257981.68</v>
      </c>
      <c r="H13" s="219">
        <f t="shared" si="1"/>
        <v>-235636.61</v>
      </c>
    </row>
    <row r="14" spans="1:8" x14ac:dyDescent="0.25">
      <c r="A14" s="264" t="s">
        <v>32</v>
      </c>
      <c r="B14" s="265">
        <f>SUM(B7:B13)</f>
        <v>515000</v>
      </c>
      <c r="C14" s="265">
        <f t="shared" ref="C14:H14" si="2">SUM(C7:C13)</f>
        <v>1815000</v>
      </c>
      <c r="D14" s="265">
        <f t="shared" si="2"/>
        <v>1847890.03</v>
      </c>
      <c r="E14" s="265">
        <f t="shared" si="2"/>
        <v>527495.72</v>
      </c>
      <c r="F14" s="265">
        <f t="shared" si="2"/>
        <v>32890.03</v>
      </c>
      <c r="G14" s="265">
        <f t="shared" si="2"/>
        <v>599995.65999999992</v>
      </c>
      <c r="H14" s="265">
        <f t="shared" si="2"/>
        <v>-72499.94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7BAB-F8CA-4952-907E-B8C9AE0A46FD}">
  <dimension ref="A2:H16"/>
  <sheetViews>
    <sheetView workbookViewId="0">
      <selection activeCell="E28" sqref="E28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309" t="s">
        <v>487</v>
      </c>
      <c r="B2" s="309"/>
      <c r="C2" s="309"/>
      <c r="D2" s="309"/>
      <c r="E2" s="309"/>
      <c r="F2" s="309"/>
      <c r="G2" s="309"/>
      <c r="H2" s="309"/>
    </row>
    <row r="4" spans="1:8" x14ac:dyDescent="0.25">
      <c r="A4" s="362" t="s">
        <v>211</v>
      </c>
      <c r="B4" s="362"/>
      <c r="C4" s="362"/>
      <c r="D4" s="362"/>
      <c r="E4" s="362"/>
      <c r="F4" s="362"/>
      <c r="G4" s="362"/>
      <c r="H4" s="362"/>
    </row>
    <row r="5" spans="1:8" ht="15" customHeight="1" x14ac:dyDescent="0.25">
      <c r="A5" s="211" t="s">
        <v>204</v>
      </c>
      <c r="B5" s="361" t="s">
        <v>603</v>
      </c>
      <c r="C5" s="361"/>
      <c r="D5" s="361"/>
      <c r="E5" s="361"/>
      <c r="F5" s="361" t="s">
        <v>605</v>
      </c>
      <c r="G5" s="361" t="s">
        <v>319</v>
      </c>
      <c r="H5" s="361" t="s">
        <v>606</v>
      </c>
    </row>
    <row r="6" spans="1:8" ht="30" x14ac:dyDescent="0.25">
      <c r="A6" s="211" t="s">
        <v>42</v>
      </c>
      <c r="B6" s="211" t="s">
        <v>206</v>
      </c>
      <c r="C6" s="211" t="s">
        <v>207</v>
      </c>
      <c r="D6" s="211" t="s">
        <v>208</v>
      </c>
      <c r="E6" s="211" t="s">
        <v>209</v>
      </c>
      <c r="F6" s="361"/>
      <c r="G6" s="361"/>
      <c r="H6" s="361"/>
    </row>
    <row r="7" spans="1:8" x14ac:dyDescent="0.25">
      <c r="A7" s="211">
        <v>5123</v>
      </c>
      <c r="B7" s="219">
        <v>0</v>
      </c>
      <c r="C7" s="219">
        <v>0</v>
      </c>
      <c r="D7" s="219">
        <v>13045</v>
      </c>
      <c r="E7" s="219">
        <v>13045</v>
      </c>
      <c r="F7" s="219">
        <f>D7-C7</f>
        <v>13045</v>
      </c>
      <c r="G7" s="219">
        <v>2372</v>
      </c>
      <c r="H7" s="219">
        <f>SUM(E7-G7)</f>
        <v>10673</v>
      </c>
    </row>
    <row r="8" spans="1:8" x14ac:dyDescent="0.25">
      <c r="A8" s="211">
        <v>5132</v>
      </c>
      <c r="B8" s="219">
        <v>10000</v>
      </c>
      <c r="C8" s="219">
        <v>4000</v>
      </c>
      <c r="D8" s="219">
        <v>4000</v>
      </c>
      <c r="E8" s="219">
        <v>689</v>
      </c>
      <c r="F8" s="219">
        <f t="shared" ref="F8:F15" si="0">D8-C8</f>
        <v>0</v>
      </c>
      <c r="G8" s="219">
        <v>6901</v>
      </c>
      <c r="H8" s="219">
        <f t="shared" ref="H8:H15" si="1">SUM(E8-G8)</f>
        <v>-6212</v>
      </c>
    </row>
    <row r="9" spans="1:8" x14ac:dyDescent="0.25">
      <c r="A9" s="166">
        <v>5133</v>
      </c>
      <c r="B9" s="263">
        <v>3000</v>
      </c>
      <c r="C9" s="263">
        <v>0</v>
      </c>
      <c r="D9" s="263">
        <v>0</v>
      </c>
      <c r="E9" s="263">
        <v>0</v>
      </c>
      <c r="F9" s="219">
        <f t="shared" si="0"/>
        <v>0</v>
      </c>
      <c r="G9" s="263">
        <v>0</v>
      </c>
      <c r="H9" s="219">
        <f t="shared" si="1"/>
        <v>0</v>
      </c>
    </row>
    <row r="10" spans="1:8" x14ac:dyDescent="0.25">
      <c r="A10" s="166">
        <v>5137</v>
      </c>
      <c r="B10" s="263">
        <v>0</v>
      </c>
      <c r="C10" s="263">
        <v>0</v>
      </c>
      <c r="D10" s="263">
        <v>0</v>
      </c>
      <c r="E10" s="263">
        <v>0</v>
      </c>
      <c r="F10" s="219">
        <f t="shared" si="0"/>
        <v>0</v>
      </c>
      <c r="G10" s="263">
        <v>0</v>
      </c>
      <c r="H10" s="219">
        <f t="shared" si="1"/>
        <v>0</v>
      </c>
    </row>
    <row r="11" spans="1:8" x14ac:dyDescent="0.25">
      <c r="A11" s="166">
        <v>5139</v>
      </c>
      <c r="B11" s="263">
        <v>0</v>
      </c>
      <c r="C11" s="263">
        <v>0</v>
      </c>
      <c r="D11" s="263">
        <v>0</v>
      </c>
      <c r="E11" s="263">
        <v>0</v>
      </c>
      <c r="F11" s="219">
        <f t="shared" si="0"/>
        <v>0</v>
      </c>
      <c r="G11" s="263">
        <v>6065.73</v>
      </c>
      <c r="H11" s="219">
        <f t="shared" si="1"/>
        <v>-6065.73</v>
      </c>
    </row>
    <row r="12" spans="1:8" x14ac:dyDescent="0.25">
      <c r="A12" s="166">
        <v>5167</v>
      </c>
      <c r="B12" s="263">
        <v>20000</v>
      </c>
      <c r="C12" s="263">
        <v>1655</v>
      </c>
      <c r="D12" s="263">
        <v>17865</v>
      </c>
      <c r="E12" s="263">
        <v>17865</v>
      </c>
      <c r="F12" s="219">
        <f t="shared" si="0"/>
        <v>16210</v>
      </c>
      <c r="G12" s="263">
        <v>10150</v>
      </c>
      <c r="H12" s="219">
        <f t="shared" si="1"/>
        <v>7715</v>
      </c>
    </row>
    <row r="13" spans="1:8" x14ac:dyDescent="0.25">
      <c r="A13" s="166">
        <v>5168</v>
      </c>
      <c r="B13" s="263">
        <v>65640</v>
      </c>
      <c r="C13" s="263">
        <v>51701</v>
      </c>
      <c r="D13" s="263">
        <v>83641.399999999994</v>
      </c>
      <c r="E13" s="263">
        <v>83568.820000000007</v>
      </c>
      <c r="F13" s="219">
        <f t="shared" si="0"/>
        <v>31940.399999999994</v>
      </c>
      <c r="G13" s="263">
        <v>59610.82</v>
      </c>
      <c r="H13" s="219">
        <f t="shared" si="1"/>
        <v>23958.000000000007</v>
      </c>
    </row>
    <row r="14" spans="1:8" x14ac:dyDescent="0.25">
      <c r="A14" s="166">
        <v>5169</v>
      </c>
      <c r="B14" s="263">
        <v>37000</v>
      </c>
      <c r="C14" s="263">
        <v>4284</v>
      </c>
      <c r="D14" s="263">
        <v>54564</v>
      </c>
      <c r="E14" s="263">
        <v>54564</v>
      </c>
      <c r="F14" s="219">
        <f t="shared" si="0"/>
        <v>50280</v>
      </c>
      <c r="G14" s="263">
        <v>51768</v>
      </c>
      <c r="H14" s="219">
        <f t="shared" si="1"/>
        <v>2796</v>
      </c>
    </row>
    <row r="15" spans="1:8" x14ac:dyDescent="0.25">
      <c r="A15" s="166">
        <v>5171</v>
      </c>
      <c r="B15" s="263">
        <v>20000</v>
      </c>
      <c r="C15" s="263">
        <v>0</v>
      </c>
      <c r="D15" s="263">
        <v>0</v>
      </c>
      <c r="E15" s="263">
        <v>0</v>
      </c>
      <c r="F15" s="219">
        <f t="shared" si="0"/>
        <v>0</v>
      </c>
      <c r="G15" s="263">
        <v>1609</v>
      </c>
      <c r="H15" s="219">
        <f t="shared" si="1"/>
        <v>-1609</v>
      </c>
    </row>
    <row r="16" spans="1:8" x14ac:dyDescent="0.25">
      <c r="A16" s="264" t="s">
        <v>32</v>
      </c>
      <c r="B16" s="265">
        <f>SUM(B7:B15)</f>
        <v>155640</v>
      </c>
      <c r="C16" s="265">
        <f t="shared" ref="C16:H16" si="2">SUM(C7:C15)</f>
        <v>61640</v>
      </c>
      <c r="D16" s="265">
        <f t="shared" si="2"/>
        <v>173115.4</v>
      </c>
      <c r="E16" s="265">
        <f t="shared" si="2"/>
        <v>169731.82</v>
      </c>
      <c r="F16" s="265">
        <f t="shared" si="2"/>
        <v>111475.4</v>
      </c>
      <c r="G16" s="265">
        <f t="shared" si="2"/>
        <v>138476.54999999999</v>
      </c>
      <c r="H16" s="265">
        <f t="shared" si="2"/>
        <v>31255.270000000004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CA7-FAFE-469C-8732-85453BE4EB88}">
  <dimension ref="A2:J40"/>
  <sheetViews>
    <sheetView view="pageBreakPreview" zoomScale="60" zoomScaleNormal="100" workbookViewId="0">
      <selection activeCell="K15" sqref="K15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309" t="s">
        <v>488</v>
      </c>
      <c r="B2" s="309"/>
      <c r="C2" s="309"/>
      <c r="D2" s="309"/>
      <c r="E2" s="309"/>
      <c r="F2" s="309"/>
      <c r="G2" s="309"/>
      <c r="H2" s="309"/>
      <c r="I2" s="309"/>
    </row>
    <row r="4" spans="1:9" ht="28.5" customHeight="1" x14ac:dyDescent="0.25">
      <c r="A4" s="365" t="s">
        <v>399</v>
      </c>
      <c r="B4" s="309"/>
      <c r="C4" s="309"/>
      <c r="D4" s="309"/>
    </row>
    <row r="5" spans="1:9" ht="24" x14ac:dyDescent="0.25">
      <c r="A5" s="64" t="s">
        <v>212</v>
      </c>
      <c r="B5" s="64" t="s">
        <v>10</v>
      </c>
      <c r="C5" s="64" t="s">
        <v>11</v>
      </c>
      <c r="D5" s="64" t="s">
        <v>213</v>
      </c>
    </row>
    <row r="6" spans="1:9" x14ac:dyDescent="0.25">
      <c r="A6" s="65"/>
      <c r="B6" s="66"/>
      <c r="C6" s="66"/>
      <c r="D6" s="66"/>
    </row>
    <row r="7" spans="1:9" x14ac:dyDescent="0.25">
      <c r="A7" s="65"/>
      <c r="B7" s="66"/>
      <c r="C7" s="66"/>
      <c r="D7" s="66"/>
    </row>
    <row r="8" spans="1:9" x14ac:dyDescent="0.25">
      <c r="A8" s="65"/>
      <c r="B8" s="66"/>
      <c r="C8" s="66"/>
      <c r="D8" s="66"/>
    </row>
    <row r="11" spans="1:9" ht="38.25" customHeight="1" x14ac:dyDescent="0.25">
      <c r="A11" s="366" t="s">
        <v>400</v>
      </c>
      <c r="B11" s="308"/>
      <c r="C11" s="308"/>
      <c r="D11" s="308"/>
    </row>
    <row r="12" spans="1:9" ht="45" x14ac:dyDescent="0.25">
      <c r="A12" s="38" t="s">
        <v>212</v>
      </c>
      <c r="B12" s="38" t="s">
        <v>214</v>
      </c>
      <c r="C12" s="38" t="s">
        <v>215</v>
      </c>
      <c r="D12" s="38" t="s">
        <v>216</v>
      </c>
      <c r="E12" s="38" t="s">
        <v>217</v>
      </c>
    </row>
    <row r="13" spans="1:9" x14ac:dyDescent="0.25">
      <c r="A13" s="39"/>
      <c r="B13" s="59"/>
      <c r="C13" s="59"/>
      <c r="D13" s="59"/>
      <c r="E13" s="59"/>
    </row>
    <row r="14" spans="1:9" x14ac:dyDescent="0.25">
      <c r="A14" s="39"/>
      <c r="B14" s="59"/>
      <c r="C14" s="59"/>
      <c r="D14" s="59"/>
      <c r="E14" s="59"/>
    </row>
    <row r="15" spans="1:9" x14ac:dyDescent="0.25">
      <c r="A15" s="39"/>
      <c r="B15" s="59"/>
      <c r="C15" s="59"/>
      <c r="D15" s="59"/>
      <c r="E15" s="59"/>
    </row>
    <row r="18" spans="1:10" ht="46.5" customHeight="1" x14ac:dyDescent="0.25">
      <c r="A18" s="366" t="s">
        <v>401</v>
      </c>
      <c r="B18" s="308"/>
      <c r="C18" s="308"/>
      <c r="D18" s="308"/>
      <c r="E18" s="308"/>
      <c r="F18" s="366" t="s">
        <v>402</v>
      </c>
      <c r="G18" s="308"/>
      <c r="H18" s="308"/>
      <c r="I18" s="308"/>
      <c r="J18" s="308"/>
    </row>
    <row r="19" spans="1:10" ht="30" x14ac:dyDescent="0.25">
      <c r="A19" s="38" t="s">
        <v>212</v>
      </c>
      <c r="B19" s="38" t="s">
        <v>220</v>
      </c>
      <c r="C19" s="38" t="s">
        <v>221</v>
      </c>
      <c r="D19" s="38" t="s">
        <v>32</v>
      </c>
      <c r="F19" s="38" t="s">
        <v>212</v>
      </c>
      <c r="G19" s="38" t="s">
        <v>220</v>
      </c>
      <c r="H19" s="38" t="s">
        <v>221</v>
      </c>
      <c r="I19" s="38" t="s">
        <v>32</v>
      </c>
    </row>
    <row r="20" spans="1:10" x14ac:dyDescent="0.25">
      <c r="A20" s="39"/>
      <c r="B20" s="59"/>
      <c r="C20" s="59"/>
      <c r="D20" s="59"/>
      <c r="F20" s="39"/>
      <c r="G20" s="59"/>
      <c r="H20" s="59"/>
      <c r="I20" s="59"/>
    </row>
    <row r="21" spans="1:10" x14ac:dyDescent="0.25">
      <c r="A21" s="39"/>
      <c r="B21" s="59"/>
      <c r="C21" s="59"/>
      <c r="D21" s="59"/>
      <c r="F21" s="39"/>
      <c r="G21" s="59"/>
      <c r="H21" s="59"/>
      <c r="I21" s="59"/>
    </row>
    <row r="22" spans="1:10" x14ac:dyDescent="0.25">
      <c r="A22" s="39"/>
      <c r="B22" s="59"/>
      <c r="C22" s="59"/>
      <c r="D22" s="59"/>
      <c r="F22" s="39"/>
      <c r="G22" s="59"/>
      <c r="H22" s="59"/>
      <c r="I22" s="59"/>
    </row>
    <row r="23" spans="1:10" x14ac:dyDescent="0.25">
      <c r="A23" s="38" t="s">
        <v>32</v>
      </c>
      <c r="B23" s="38"/>
      <c r="C23" s="38"/>
      <c r="D23" s="38"/>
      <c r="F23" s="38" t="s">
        <v>32</v>
      </c>
      <c r="G23" s="38"/>
      <c r="H23" s="38"/>
      <c r="I23" s="38"/>
    </row>
    <row r="27" spans="1:10" ht="36.75" customHeight="1" x14ac:dyDescent="0.25">
      <c r="A27" s="365" t="s">
        <v>403</v>
      </c>
      <c r="B27" s="309"/>
      <c r="C27" s="309"/>
      <c r="D27" s="309"/>
      <c r="E27" s="309"/>
      <c r="F27" s="309"/>
      <c r="G27" s="309"/>
      <c r="H27" s="309"/>
      <c r="I27" s="309"/>
    </row>
    <row r="28" spans="1:10" x14ac:dyDescent="0.25">
      <c r="A28" s="364" t="s">
        <v>212</v>
      </c>
      <c r="B28" s="364" t="s">
        <v>222</v>
      </c>
      <c r="C28" s="364"/>
      <c r="D28" s="364"/>
      <c r="E28" s="364" t="s">
        <v>223</v>
      </c>
      <c r="F28" s="364"/>
      <c r="G28" s="364"/>
      <c r="H28" s="364" t="s">
        <v>224</v>
      </c>
      <c r="I28" s="364" t="s">
        <v>225</v>
      </c>
    </row>
    <row r="29" spans="1:10" x14ac:dyDescent="0.25">
      <c r="A29" s="364"/>
      <c r="B29" s="67" t="s">
        <v>226</v>
      </c>
      <c r="C29" s="67" t="s">
        <v>227</v>
      </c>
      <c r="D29" s="67" t="s">
        <v>32</v>
      </c>
      <c r="E29" s="67" t="s">
        <v>226</v>
      </c>
      <c r="F29" s="67" t="s">
        <v>227</v>
      </c>
      <c r="G29" s="67" t="s">
        <v>32</v>
      </c>
      <c r="H29" s="364"/>
      <c r="I29" s="364"/>
    </row>
    <row r="30" spans="1:10" x14ac:dyDescent="0.25">
      <c r="A30" s="68"/>
      <c r="B30" s="69"/>
      <c r="C30" s="69"/>
      <c r="D30" s="69"/>
      <c r="E30" s="70"/>
      <c r="F30" s="70"/>
      <c r="G30" s="71"/>
      <c r="H30" s="72"/>
      <c r="I30" s="72"/>
    </row>
    <row r="31" spans="1:10" x14ac:dyDescent="0.25">
      <c r="A31" s="68"/>
      <c r="B31" s="69"/>
      <c r="C31" s="69"/>
      <c r="D31" s="69"/>
      <c r="E31" s="70"/>
      <c r="F31" s="70"/>
      <c r="G31" s="71"/>
      <c r="H31" s="72"/>
      <c r="I31" s="72"/>
    </row>
    <row r="32" spans="1:10" x14ac:dyDescent="0.25">
      <c r="A32" s="68"/>
      <c r="B32" s="69"/>
      <c r="C32" s="69"/>
      <c r="D32" s="69"/>
      <c r="E32" s="70"/>
      <c r="F32" s="70"/>
      <c r="G32" s="71"/>
      <c r="H32" s="72"/>
      <c r="I32" s="72"/>
    </row>
    <row r="35" spans="1:5" x14ac:dyDescent="0.25">
      <c r="A35" s="362" t="s">
        <v>233</v>
      </c>
      <c r="B35" s="362"/>
      <c r="C35" s="362"/>
      <c r="D35" s="362"/>
      <c r="E35" s="362"/>
    </row>
    <row r="36" spans="1:5" x14ac:dyDescent="0.25">
      <c r="A36" s="363" t="s">
        <v>212</v>
      </c>
      <c r="B36" s="364" t="s">
        <v>228</v>
      </c>
      <c r="C36" s="364"/>
      <c r="D36" s="364"/>
      <c r="E36" s="364"/>
    </row>
    <row r="37" spans="1:5" ht="28.5" x14ac:dyDescent="0.25">
      <c r="A37" s="363"/>
      <c r="B37" s="67" t="s">
        <v>229</v>
      </c>
      <c r="C37" s="67" t="s">
        <v>230</v>
      </c>
      <c r="D37" s="67" t="s">
        <v>231</v>
      </c>
      <c r="E37" s="67" t="s">
        <v>232</v>
      </c>
    </row>
    <row r="38" spans="1:5" ht="15.75" x14ac:dyDescent="0.25">
      <c r="A38" s="73"/>
      <c r="B38" s="74"/>
      <c r="C38" s="74"/>
      <c r="D38" s="74"/>
      <c r="E38" s="74"/>
    </row>
    <row r="39" spans="1:5" ht="15.75" x14ac:dyDescent="0.25">
      <c r="A39" s="73"/>
      <c r="B39" s="74"/>
      <c r="C39" s="74"/>
      <c r="D39" s="74"/>
      <c r="E39" s="74"/>
    </row>
    <row r="40" spans="1:5" ht="15.75" x14ac:dyDescent="0.25">
      <c r="A40" s="73"/>
      <c r="B40" s="74"/>
      <c r="C40" s="74"/>
      <c r="D40" s="74"/>
      <c r="E40" s="74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"/>
  <sheetViews>
    <sheetView workbookViewId="0">
      <selection activeCell="D28" sqref="D28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309" t="s">
        <v>474</v>
      </c>
      <c r="B2" s="309"/>
      <c r="C2" s="309"/>
      <c r="D2" s="309"/>
      <c r="E2" s="309"/>
      <c r="F2" s="309"/>
      <c r="G2" s="309"/>
      <c r="H2" s="309"/>
    </row>
    <row r="4" spans="1:8" ht="26.25" customHeight="1" x14ac:dyDescent="0.25">
      <c r="A4" s="308" t="s">
        <v>391</v>
      </c>
      <c r="B4" s="308"/>
      <c r="C4" s="308"/>
      <c r="D4" s="308"/>
      <c r="E4" s="308"/>
      <c r="F4" s="308"/>
      <c r="G4" s="308"/>
      <c r="H4" s="308"/>
    </row>
    <row r="5" spans="1:8" ht="30" x14ac:dyDescent="0.25">
      <c r="A5" s="2" t="s">
        <v>8</v>
      </c>
      <c r="B5" s="2" t="s">
        <v>319</v>
      </c>
      <c r="C5" s="2" t="s">
        <v>576</v>
      </c>
      <c r="D5" s="2" t="s">
        <v>577</v>
      </c>
      <c r="E5" s="2" t="s">
        <v>578</v>
      </c>
      <c r="F5" s="2" t="s">
        <v>536</v>
      </c>
      <c r="G5" s="2" t="s">
        <v>14</v>
      </c>
      <c r="H5" s="2" t="s">
        <v>579</v>
      </c>
    </row>
    <row r="6" spans="1:8" x14ac:dyDescent="0.25">
      <c r="A6" s="3" t="s">
        <v>15</v>
      </c>
      <c r="B6" s="218">
        <v>16633.240000000002</v>
      </c>
      <c r="C6" s="218">
        <v>6050</v>
      </c>
      <c r="D6" s="218">
        <v>6050</v>
      </c>
      <c r="E6" s="218">
        <v>6050</v>
      </c>
      <c r="F6" s="218">
        <v>13014.68</v>
      </c>
      <c r="G6" s="218">
        <v>215.12</v>
      </c>
      <c r="H6" s="218">
        <v>0.78</v>
      </c>
    </row>
    <row r="7" spans="1:8" x14ac:dyDescent="0.25">
      <c r="A7" s="3" t="s">
        <v>16</v>
      </c>
      <c r="B7" s="218">
        <v>98659.04</v>
      </c>
      <c r="C7" s="218">
        <v>92304.17</v>
      </c>
      <c r="D7" s="218">
        <v>107316.77</v>
      </c>
      <c r="E7" s="218">
        <v>117813.9</v>
      </c>
      <c r="F7" s="218">
        <v>113292.92</v>
      </c>
      <c r="G7" s="218">
        <v>96.16</v>
      </c>
      <c r="H7" s="218">
        <v>1.1499999999999999</v>
      </c>
    </row>
    <row r="8" spans="1:8" x14ac:dyDescent="0.25">
      <c r="A8" s="86" t="s">
        <v>17</v>
      </c>
      <c r="B8" s="219">
        <v>96771.93</v>
      </c>
      <c r="C8" s="219">
        <v>87352.19</v>
      </c>
      <c r="D8" s="219">
        <v>106709.65</v>
      </c>
      <c r="E8" s="219">
        <v>114751.97</v>
      </c>
      <c r="F8" s="219">
        <v>110647.39</v>
      </c>
      <c r="G8" s="219">
        <v>96.42</v>
      </c>
      <c r="H8" s="219">
        <v>1.1399999999999999</v>
      </c>
    </row>
    <row r="9" spans="1:8" x14ac:dyDescent="0.25">
      <c r="A9" s="86" t="s">
        <v>18</v>
      </c>
      <c r="B9" s="219">
        <v>1923.11</v>
      </c>
      <c r="C9" s="219">
        <v>4951.9799999999996</v>
      </c>
      <c r="D9" s="219">
        <v>607.12</v>
      </c>
      <c r="E9" s="219">
        <v>3061.94</v>
      </c>
      <c r="F9" s="219">
        <v>2645.54</v>
      </c>
      <c r="G9" s="219">
        <v>86.4</v>
      </c>
      <c r="H9" s="219">
        <v>1.38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374-72D9-435E-B414-17A7C312C0D7}">
  <sheetPr>
    <pageSetUpPr fitToPage="1"/>
  </sheetPr>
  <dimension ref="A2:G22"/>
  <sheetViews>
    <sheetView workbookViewId="0">
      <selection activeCell="D8" sqref="D8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309" t="s">
        <v>489</v>
      </c>
      <c r="B2" s="309"/>
      <c r="C2" s="309"/>
      <c r="D2" s="309"/>
      <c r="E2" s="309"/>
      <c r="F2" s="309"/>
      <c r="G2" s="309"/>
    </row>
    <row r="4" spans="1:7" ht="29.25" customHeight="1" x14ac:dyDescent="0.25">
      <c r="A4" s="367" t="s">
        <v>422</v>
      </c>
      <c r="B4" s="367"/>
      <c r="C4" s="367"/>
      <c r="D4" s="367"/>
      <c r="E4" s="367"/>
      <c r="F4" s="367"/>
      <c r="G4" s="367"/>
    </row>
    <row r="5" spans="1:7" x14ac:dyDescent="0.25">
      <c r="A5" s="331" t="s">
        <v>84</v>
      </c>
      <c r="B5" s="331" t="s">
        <v>417</v>
      </c>
      <c r="C5" s="331" t="s">
        <v>418</v>
      </c>
      <c r="D5" s="368" t="s">
        <v>419</v>
      </c>
      <c r="E5" s="368"/>
      <c r="F5" s="368" t="s">
        <v>420</v>
      </c>
      <c r="G5" s="368"/>
    </row>
    <row r="6" spans="1:7" s="135" customFormat="1" ht="45" x14ac:dyDescent="0.25">
      <c r="A6" s="331"/>
      <c r="B6" s="331"/>
      <c r="C6" s="331"/>
      <c r="D6" s="76" t="s">
        <v>195</v>
      </c>
      <c r="E6" s="76" t="s">
        <v>421</v>
      </c>
      <c r="F6" s="76" t="s">
        <v>195</v>
      </c>
      <c r="G6" s="76" t="s">
        <v>421</v>
      </c>
    </row>
    <row r="7" spans="1:7" x14ac:dyDescent="0.25">
      <c r="A7" s="5" t="s">
        <v>594</v>
      </c>
      <c r="B7" s="5"/>
      <c r="C7" s="5"/>
      <c r="D7" s="5">
        <v>0</v>
      </c>
      <c r="E7" s="5"/>
      <c r="F7" s="5">
        <v>0</v>
      </c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B4DD-78F2-4A30-90E2-D3A62FE9B4E8}">
  <sheetPr>
    <tabColor rgb="FFFFC000"/>
    <pageSetUpPr fitToPage="1"/>
  </sheetPr>
  <dimension ref="A2:G28"/>
  <sheetViews>
    <sheetView workbookViewId="0">
      <selection activeCell="Q47" sqref="Q47"/>
    </sheetView>
  </sheetViews>
  <sheetFormatPr defaultRowHeight="15" x14ac:dyDescent="0.25"/>
  <cols>
    <col min="1" max="7" width="22" customWidth="1"/>
  </cols>
  <sheetData>
    <row r="2" spans="1:7" x14ac:dyDescent="0.25">
      <c r="A2" s="309" t="s">
        <v>490</v>
      </c>
      <c r="B2" s="309"/>
      <c r="C2" s="309"/>
      <c r="D2" s="309"/>
      <c r="E2" s="309"/>
      <c r="F2" s="309"/>
      <c r="G2" s="309"/>
    </row>
    <row r="4" spans="1:7" x14ac:dyDescent="0.25">
      <c r="A4" s="362" t="s">
        <v>404</v>
      </c>
      <c r="B4" s="362"/>
      <c r="C4" s="362"/>
      <c r="D4" s="362"/>
      <c r="E4" s="362"/>
      <c r="F4" s="362"/>
      <c r="G4" s="362"/>
    </row>
    <row r="5" spans="1:7" ht="30" x14ac:dyDescent="0.25">
      <c r="A5" s="38" t="s">
        <v>234</v>
      </c>
      <c r="B5" s="38" t="s">
        <v>235</v>
      </c>
      <c r="C5" s="38" t="s">
        <v>42</v>
      </c>
      <c r="D5" s="163" t="s">
        <v>524</v>
      </c>
      <c r="E5" s="38" t="s">
        <v>236</v>
      </c>
      <c r="F5" s="38" t="s">
        <v>237</v>
      </c>
      <c r="G5" s="38" t="s">
        <v>238</v>
      </c>
    </row>
    <row r="6" spans="1:7" x14ac:dyDescent="0.25">
      <c r="A6" s="62"/>
      <c r="B6" s="62"/>
      <c r="C6" s="62"/>
      <c r="D6" s="62"/>
      <c r="E6" s="62"/>
      <c r="F6" s="62"/>
      <c r="G6" s="62"/>
    </row>
    <row r="7" spans="1:7" x14ac:dyDescent="0.25">
      <c r="A7" s="62"/>
      <c r="B7" s="62"/>
      <c r="C7" s="62"/>
      <c r="D7" s="62"/>
      <c r="E7" s="62"/>
      <c r="F7" s="62"/>
      <c r="G7" s="62"/>
    </row>
    <row r="8" spans="1:7" x14ac:dyDescent="0.25">
      <c r="A8" s="62"/>
      <c r="B8" s="62"/>
      <c r="C8" s="62"/>
      <c r="D8" s="62"/>
      <c r="E8" s="62"/>
      <c r="F8" s="62"/>
      <c r="G8" s="62"/>
    </row>
    <row r="9" spans="1:7" x14ac:dyDescent="0.25">
      <c r="A9" s="62"/>
      <c r="B9" s="62"/>
      <c r="C9" s="62"/>
      <c r="D9" s="62"/>
      <c r="E9" s="62"/>
      <c r="F9" s="62"/>
      <c r="G9" s="62"/>
    </row>
    <row r="10" spans="1:7" x14ac:dyDescent="0.25">
      <c r="A10" s="62"/>
      <c r="B10" s="62"/>
      <c r="C10" s="62"/>
      <c r="D10" s="62"/>
      <c r="E10" s="62"/>
      <c r="F10" s="62"/>
      <c r="G10" s="62"/>
    </row>
    <row r="11" spans="1:7" x14ac:dyDescent="0.25">
      <c r="A11" s="62"/>
      <c r="B11" s="62"/>
      <c r="C11" s="62"/>
      <c r="D11" s="62"/>
      <c r="E11" s="62"/>
      <c r="F11" s="62"/>
      <c r="G11" s="62"/>
    </row>
    <row r="12" spans="1:7" x14ac:dyDescent="0.25">
      <c r="A12" s="62"/>
      <c r="B12" s="62"/>
      <c r="C12" s="62"/>
      <c r="D12" s="62"/>
      <c r="E12" s="62"/>
      <c r="F12" s="62"/>
      <c r="G12" s="62"/>
    </row>
    <row r="13" spans="1:7" x14ac:dyDescent="0.25">
      <c r="A13" s="62"/>
      <c r="B13" s="62"/>
      <c r="C13" s="62"/>
      <c r="D13" s="62"/>
      <c r="E13" s="62"/>
      <c r="F13" s="62"/>
      <c r="G13" s="62"/>
    </row>
    <row r="14" spans="1:7" x14ac:dyDescent="0.25">
      <c r="A14" s="62"/>
      <c r="B14" s="62"/>
      <c r="C14" s="62"/>
      <c r="D14" s="62"/>
      <c r="E14" s="62"/>
      <c r="F14" s="62"/>
      <c r="G14" s="62"/>
    </row>
    <row r="15" spans="1:7" x14ac:dyDescent="0.25">
      <c r="A15" s="62"/>
      <c r="B15" s="62"/>
      <c r="C15" s="62"/>
      <c r="D15" s="62"/>
      <c r="E15" s="62"/>
      <c r="F15" s="62"/>
      <c r="G15" s="62"/>
    </row>
    <row r="16" spans="1:7" x14ac:dyDescent="0.25">
      <c r="A16" s="62"/>
      <c r="B16" s="62"/>
      <c r="C16" s="62"/>
      <c r="D16" s="62"/>
      <c r="E16" s="62"/>
      <c r="F16" s="62"/>
      <c r="G16" s="62"/>
    </row>
    <row r="17" spans="1:7" x14ac:dyDescent="0.25">
      <c r="A17" s="62"/>
      <c r="B17" s="62"/>
      <c r="C17" s="62"/>
      <c r="D17" s="62"/>
      <c r="E17" s="62"/>
      <c r="F17" s="62"/>
      <c r="G17" s="62"/>
    </row>
    <row r="18" spans="1:7" x14ac:dyDescent="0.25">
      <c r="A18" s="62"/>
      <c r="B18" s="62"/>
      <c r="C18" s="62"/>
      <c r="D18" s="62"/>
      <c r="E18" s="62"/>
      <c r="F18" s="62"/>
      <c r="G18" s="62"/>
    </row>
    <row r="19" spans="1:7" x14ac:dyDescent="0.25">
      <c r="A19" s="62"/>
      <c r="B19" s="62"/>
      <c r="C19" s="62"/>
      <c r="D19" s="62"/>
      <c r="E19" s="62"/>
      <c r="F19" s="62"/>
      <c r="G19" s="62"/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2"/>
      <c r="B22" s="62"/>
      <c r="C22" s="62"/>
      <c r="D22" s="62"/>
      <c r="E22" s="62"/>
      <c r="F22" s="62"/>
      <c r="G22" s="62"/>
    </row>
    <row r="23" spans="1:7" x14ac:dyDescent="0.25">
      <c r="A23" s="62"/>
      <c r="B23" s="62"/>
      <c r="C23" s="62"/>
      <c r="D23" s="62"/>
      <c r="E23" s="62"/>
      <c r="F23" s="62"/>
      <c r="G23" s="62"/>
    </row>
    <row r="24" spans="1:7" x14ac:dyDescent="0.25">
      <c r="A24" s="62"/>
      <c r="B24" s="62"/>
      <c r="C24" s="62"/>
      <c r="D24" s="62"/>
      <c r="E24" s="62"/>
      <c r="F24" s="62"/>
      <c r="G24" s="62"/>
    </row>
    <row r="25" spans="1:7" x14ac:dyDescent="0.25">
      <c r="A25" s="62"/>
      <c r="B25" s="62"/>
      <c r="C25" s="62"/>
      <c r="D25" s="62"/>
      <c r="E25" s="62"/>
      <c r="F25" s="62"/>
      <c r="G25" s="62"/>
    </row>
    <row r="26" spans="1:7" x14ac:dyDescent="0.25">
      <c r="A26" s="62"/>
      <c r="B26" s="62"/>
      <c r="C26" s="62"/>
      <c r="D26" s="62"/>
      <c r="E26" s="62"/>
      <c r="F26" s="62"/>
      <c r="G26" s="62"/>
    </row>
    <row r="27" spans="1:7" x14ac:dyDescent="0.25">
      <c r="A27" s="62"/>
      <c r="B27" s="62"/>
      <c r="C27" s="62"/>
      <c r="D27" s="62"/>
      <c r="E27" s="62"/>
      <c r="F27" s="62"/>
      <c r="G27" s="62"/>
    </row>
    <row r="28" spans="1:7" x14ac:dyDescent="0.25">
      <c r="A28" s="62"/>
      <c r="B28" s="62"/>
      <c r="C28" s="62"/>
      <c r="D28" s="62"/>
      <c r="E28" s="62"/>
      <c r="F28" s="62"/>
      <c r="G28" s="62"/>
    </row>
  </sheetData>
  <mergeCells count="2">
    <mergeCell ref="A4:G4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C17E-59E5-4B3C-AA63-EF592AF0C293}">
  <dimension ref="A2:B2"/>
  <sheetViews>
    <sheetView workbookViewId="0">
      <selection activeCell="A22" sqref="A22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309" t="s">
        <v>559</v>
      </c>
      <c r="B2" s="309"/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0EB0-3360-45AE-8D3F-15358AD8BC5E}">
  <sheetPr>
    <pageSetUpPr fitToPage="1"/>
  </sheetPr>
  <dimension ref="A2:E29"/>
  <sheetViews>
    <sheetView workbookViewId="0">
      <selection activeCell="L28" sqref="L28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309" t="s">
        <v>491</v>
      </c>
      <c r="B2" s="309"/>
      <c r="C2" s="309"/>
      <c r="D2" s="309"/>
      <c r="E2" s="309"/>
    </row>
    <row r="4" spans="1:5" ht="21" customHeight="1" x14ac:dyDescent="0.25">
      <c r="A4" s="367" t="s">
        <v>607</v>
      </c>
      <c r="B4" s="367"/>
      <c r="C4" s="367"/>
      <c r="D4" s="367"/>
    </row>
    <row r="5" spans="1:5" x14ac:dyDescent="0.25">
      <c r="A5" s="369" t="s">
        <v>462</v>
      </c>
      <c r="B5" s="369" t="s">
        <v>32</v>
      </c>
      <c r="C5" s="369" t="s">
        <v>247</v>
      </c>
      <c r="D5" s="369"/>
    </row>
    <row r="6" spans="1:5" x14ac:dyDescent="0.25">
      <c r="A6" s="369"/>
      <c r="B6" s="369"/>
      <c r="C6" s="77" t="s">
        <v>248</v>
      </c>
      <c r="D6" s="77" t="s">
        <v>249</v>
      </c>
    </row>
    <row r="7" spans="1:5" x14ac:dyDescent="0.25">
      <c r="A7" s="78" t="s">
        <v>250</v>
      </c>
      <c r="B7" s="266">
        <v>4951.9799999999996</v>
      </c>
      <c r="C7" s="266">
        <v>4951.9799999999996</v>
      </c>
      <c r="D7" s="266">
        <v>0</v>
      </c>
    </row>
    <row r="8" spans="1:5" x14ac:dyDescent="0.25">
      <c r="A8" s="78" t="s">
        <v>49</v>
      </c>
      <c r="B8" s="266">
        <v>607.12</v>
      </c>
      <c r="C8" s="266">
        <v>607.12</v>
      </c>
      <c r="D8" s="266">
        <v>0</v>
      </c>
    </row>
    <row r="9" spans="1:5" x14ac:dyDescent="0.25">
      <c r="A9" s="78" t="s">
        <v>251</v>
      </c>
      <c r="B9" s="266">
        <v>4377.92</v>
      </c>
      <c r="C9" s="266">
        <v>4377.92</v>
      </c>
      <c r="D9" s="266">
        <v>0</v>
      </c>
    </row>
    <row r="10" spans="1:5" ht="30" x14ac:dyDescent="0.25">
      <c r="A10" s="78" t="s">
        <v>252</v>
      </c>
      <c r="B10" s="266">
        <v>2645.54</v>
      </c>
      <c r="C10" s="266">
        <v>2645.54</v>
      </c>
      <c r="D10" s="266">
        <v>0</v>
      </c>
    </row>
    <row r="11" spans="1:5" x14ac:dyDescent="0.25">
      <c r="A11" s="78" t="s">
        <v>253</v>
      </c>
      <c r="B11" s="266">
        <v>2038.42</v>
      </c>
      <c r="C11" s="266">
        <v>2038.42</v>
      </c>
      <c r="D11" s="266">
        <v>0</v>
      </c>
    </row>
    <row r="14" spans="1:5" ht="24.75" customHeight="1" x14ac:dyDescent="0.25">
      <c r="A14" s="367" t="s">
        <v>261</v>
      </c>
      <c r="B14" s="367"/>
      <c r="C14" s="367"/>
    </row>
    <row r="15" spans="1:5" ht="15" customHeight="1" x14ac:dyDescent="0.25">
      <c r="A15" s="369" t="s">
        <v>254</v>
      </c>
      <c r="B15" s="369" t="s">
        <v>608</v>
      </c>
      <c r="C15" s="369"/>
    </row>
    <row r="16" spans="1:5" x14ac:dyDescent="0.25">
      <c r="A16" s="369"/>
      <c r="B16" s="213" t="s">
        <v>255</v>
      </c>
      <c r="C16" s="213" t="s">
        <v>256</v>
      </c>
    </row>
    <row r="17" spans="1:5" x14ac:dyDescent="0.25">
      <c r="A17" s="80" t="s">
        <v>257</v>
      </c>
      <c r="B17" s="266">
        <v>0</v>
      </c>
      <c r="C17" s="266">
        <v>0</v>
      </c>
    </row>
    <row r="18" spans="1:5" x14ac:dyDescent="0.25">
      <c r="A18" s="80" t="s">
        <v>258</v>
      </c>
      <c r="B18" s="266">
        <v>1271.94</v>
      </c>
      <c r="C18" s="266">
        <v>48</v>
      </c>
    </row>
    <row r="19" spans="1:5" x14ac:dyDescent="0.25">
      <c r="A19" s="80" t="s">
        <v>259</v>
      </c>
      <c r="B19" s="266">
        <v>0</v>
      </c>
      <c r="C19" s="266">
        <v>0</v>
      </c>
    </row>
    <row r="20" spans="1:5" x14ac:dyDescent="0.25">
      <c r="A20" s="80" t="s">
        <v>260</v>
      </c>
      <c r="B20" s="266">
        <v>1373.6</v>
      </c>
      <c r="C20" s="266">
        <v>52</v>
      </c>
    </row>
    <row r="21" spans="1:5" x14ac:dyDescent="0.25">
      <c r="A21" s="213" t="s">
        <v>32</v>
      </c>
      <c r="B21" s="267">
        <f>SUM(B17:B20)</f>
        <v>2645.54</v>
      </c>
      <c r="C21" s="267">
        <f>SUM(C17:C20)</f>
        <v>100</v>
      </c>
    </row>
    <row r="24" spans="1:5" ht="28.5" customHeight="1" x14ac:dyDescent="0.25">
      <c r="A24" s="367" t="s">
        <v>262</v>
      </c>
      <c r="B24" s="367"/>
      <c r="C24" s="367"/>
      <c r="D24" s="367"/>
      <c r="E24" s="367"/>
    </row>
    <row r="25" spans="1:5" ht="15" customHeight="1" x14ac:dyDescent="0.25">
      <c r="A25" s="369" t="s">
        <v>463</v>
      </c>
      <c r="B25" s="369" t="s">
        <v>140</v>
      </c>
      <c r="C25" s="369"/>
      <c r="D25" s="369"/>
      <c r="E25" s="369"/>
    </row>
    <row r="26" spans="1:5" x14ac:dyDescent="0.25">
      <c r="A26" s="369"/>
      <c r="B26" s="213">
        <v>2020</v>
      </c>
      <c r="C26" s="213">
        <v>2021</v>
      </c>
      <c r="D26" s="213">
        <v>2022</v>
      </c>
      <c r="E26" s="213">
        <v>2023</v>
      </c>
    </row>
    <row r="27" spans="1:5" x14ac:dyDescent="0.25">
      <c r="A27" s="79" t="s">
        <v>464</v>
      </c>
      <c r="B27" s="159">
        <v>613.72</v>
      </c>
      <c r="C27" s="159">
        <v>1727.45</v>
      </c>
      <c r="D27" s="159">
        <v>423.5</v>
      </c>
      <c r="E27" s="159">
        <v>1923.11</v>
      </c>
    </row>
    <row r="29" spans="1:5" x14ac:dyDescent="0.25">
      <c r="A29" t="s">
        <v>465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7B5-FFCE-4BFA-ABD4-846501C3B346}">
  <sheetPr>
    <pageSetUpPr fitToPage="1"/>
  </sheetPr>
  <dimension ref="A2:G13"/>
  <sheetViews>
    <sheetView workbookViewId="0">
      <selection activeCell="G7" sqref="G7"/>
    </sheetView>
  </sheetViews>
  <sheetFormatPr defaultRowHeight="15" x14ac:dyDescent="0.25"/>
  <cols>
    <col min="1" max="1" width="18.42578125" customWidth="1"/>
    <col min="2" max="2" width="31.5703125" customWidth="1"/>
    <col min="3" max="3" width="15" customWidth="1"/>
    <col min="4" max="4" width="14" customWidth="1"/>
    <col min="5" max="5" width="11.140625" customWidth="1"/>
    <col min="6" max="6" width="10.28515625" customWidth="1"/>
    <col min="7" max="7" width="21" customWidth="1"/>
  </cols>
  <sheetData>
    <row r="2" spans="1:7" x14ac:dyDescent="0.25">
      <c r="A2" s="309" t="s">
        <v>492</v>
      </c>
      <c r="B2" s="309"/>
      <c r="C2" s="309"/>
      <c r="D2" s="309"/>
      <c r="E2" s="309"/>
      <c r="F2" s="309"/>
      <c r="G2" s="309"/>
    </row>
    <row r="4" spans="1:7" x14ac:dyDescent="0.25">
      <c r="A4" s="362" t="s">
        <v>272</v>
      </c>
      <c r="B4" s="362"/>
      <c r="C4" s="362"/>
      <c r="D4" s="362"/>
      <c r="E4" s="362"/>
      <c r="F4" s="362"/>
      <c r="G4" s="362"/>
    </row>
    <row r="5" spans="1:7" ht="15" customHeight="1" x14ac:dyDescent="0.25">
      <c r="A5" s="370" t="s">
        <v>264</v>
      </c>
      <c r="B5" s="370" t="s">
        <v>265</v>
      </c>
      <c r="C5" s="371" t="s">
        <v>266</v>
      </c>
      <c r="D5" s="372">
        <v>2024</v>
      </c>
      <c r="E5" s="372"/>
      <c r="F5" s="372"/>
      <c r="G5" s="371" t="s">
        <v>267</v>
      </c>
    </row>
    <row r="6" spans="1:7" x14ac:dyDescent="0.25">
      <c r="A6" s="370"/>
      <c r="B6" s="370"/>
      <c r="C6" s="371"/>
      <c r="D6" s="214" t="s">
        <v>268</v>
      </c>
      <c r="E6" s="214" t="s">
        <v>269</v>
      </c>
      <c r="F6" s="214" t="s">
        <v>270</v>
      </c>
      <c r="G6" s="371"/>
    </row>
    <row r="7" spans="1:7" ht="135" x14ac:dyDescent="0.25">
      <c r="A7" s="268" t="s">
        <v>609</v>
      </c>
      <c r="B7" s="82" t="s">
        <v>610</v>
      </c>
      <c r="C7" s="269">
        <v>10664.17</v>
      </c>
      <c r="D7" s="269">
        <v>1294.7</v>
      </c>
      <c r="E7" s="10">
        <v>878.3</v>
      </c>
      <c r="F7" s="10">
        <v>416.4</v>
      </c>
      <c r="G7" s="270" t="s">
        <v>611</v>
      </c>
    </row>
    <row r="8" spans="1:7" x14ac:dyDescent="0.25">
      <c r="A8" s="9"/>
      <c r="B8" s="82"/>
      <c r="C8" s="269"/>
      <c r="D8" s="10"/>
      <c r="E8" s="10"/>
      <c r="F8" s="10"/>
      <c r="G8" s="82"/>
    </row>
    <row r="9" spans="1:7" x14ac:dyDescent="0.25">
      <c r="A9" s="9"/>
      <c r="B9" s="82"/>
      <c r="C9" s="269"/>
      <c r="D9" s="10"/>
      <c r="E9" s="10"/>
      <c r="F9" s="10">
        <f t="shared" ref="F9:F13" si="0">D9-E9</f>
        <v>0</v>
      </c>
      <c r="G9" s="9"/>
    </row>
    <row r="10" spans="1:7" x14ac:dyDescent="0.25">
      <c r="A10" s="9"/>
      <c r="B10" s="82"/>
      <c r="C10" s="269"/>
      <c r="D10" s="10"/>
      <c r="E10" s="10"/>
      <c r="F10" s="10">
        <f t="shared" si="0"/>
        <v>0</v>
      </c>
      <c r="G10" s="9"/>
    </row>
    <row r="11" spans="1:7" x14ac:dyDescent="0.25">
      <c r="A11" s="9"/>
      <c r="B11" s="82"/>
      <c r="C11" s="269"/>
      <c r="D11" s="10"/>
      <c r="E11" s="10"/>
      <c r="F11" s="10">
        <f t="shared" si="0"/>
        <v>0</v>
      </c>
      <c r="G11" s="9"/>
    </row>
    <row r="12" spans="1:7" x14ac:dyDescent="0.25">
      <c r="A12" s="9"/>
      <c r="B12" s="82"/>
      <c r="C12" s="269"/>
      <c r="D12" s="10"/>
      <c r="E12" s="10"/>
      <c r="F12" s="10">
        <f t="shared" si="0"/>
        <v>0</v>
      </c>
      <c r="G12" s="9"/>
    </row>
    <row r="13" spans="1:7" x14ac:dyDescent="0.25">
      <c r="A13" s="9"/>
      <c r="B13" s="82"/>
      <c r="C13" s="269"/>
      <c r="D13" s="10"/>
      <c r="E13" s="10"/>
      <c r="F13" s="10">
        <f t="shared" si="0"/>
        <v>0</v>
      </c>
      <c r="G13" s="9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2EA7-8DDB-45F0-8028-4DE2A20D879C}">
  <dimension ref="A2:H21"/>
  <sheetViews>
    <sheetView workbookViewId="0">
      <selection activeCell="A2" sqref="A2:H21"/>
    </sheetView>
  </sheetViews>
  <sheetFormatPr defaultRowHeight="15" x14ac:dyDescent="0.25"/>
  <cols>
    <col min="1" max="8" width="16.28515625" customWidth="1"/>
  </cols>
  <sheetData>
    <row r="2" spans="1:8" x14ac:dyDescent="0.25">
      <c r="A2" s="309" t="s">
        <v>493</v>
      </c>
      <c r="B2" s="309"/>
      <c r="C2" s="309"/>
      <c r="D2" s="309"/>
      <c r="E2" s="309"/>
      <c r="F2" s="309"/>
      <c r="G2" s="309"/>
      <c r="H2" s="309"/>
    </row>
    <row r="4" spans="1:8" x14ac:dyDescent="0.25">
      <c r="A4" s="375" t="s">
        <v>280</v>
      </c>
      <c r="B4" s="375"/>
      <c r="C4" s="375"/>
      <c r="D4" s="375"/>
      <c r="E4" s="375"/>
      <c r="F4" s="375"/>
      <c r="G4" s="375"/>
      <c r="H4" s="375"/>
    </row>
    <row r="5" spans="1:8" x14ac:dyDescent="0.25">
      <c r="A5" s="370" t="s">
        <v>273</v>
      </c>
      <c r="B5" s="370" t="s">
        <v>274</v>
      </c>
      <c r="C5" s="376" t="s">
        <v>275</v>
      </c>
      <c r="D5" s="371" t="s">
        <v>276</v>
      </c>
      <c r="E5" s="372" t="s">
        <v>50</v>
      </c>
      <c r="F5" s="372"/>
      <c r="G5" s="372"/>
      <c r="H5" s="371" t="s">
        <v>267</v>
      </c>
    </row>
    <row r="6" spans="1:8" x14ac:dyDescent="0.25">
      <c r="A6" s="370"/>
      <c r="B6" s="370"/>
      <c r="C6" s="377"/>
      <c r="D6" s="371"/>
      <c r="E6" s="81" t="s">
        <v>268</v>
      </c>
      <c r="F6" s="81" t="s">
        <v>269</v>
      </c>
      <c r="G6" s="81" t="s">
        <v>270</v>
      </c>
      <c r="H6" s="371"/>
    </row>
    <row r="7" spans="1:8" x14ac:dyDescent="0.25">
      <c r="A7" s="373"/>
      <c r="B7" s="373"/>
      <c r="C7" s="83" t="s">
        <v>277</v>
      </c>
      <c r="D7" s="10"/>
      <c r="E7" s="10"/>
      <c r="F7" s="10"/>
      <c r="G7" s="10">
        <f>E7-F7</f>
        <v>0</v>
      </c>
      <c r="H7" s="374"/>
    </row>
    <row r="8" spans="1:8" x14ac:dyDescent="0.25">
      <c r="A8" s="373"/>
      <c r="B8" s="373"/>
      <c r="C8" s="83" t="s">
        <v>278</v>
      </c>
      <c r="D8" s="10"/>
      <c r="E8" s="10"/>
      <c r="F8" s="10"/>
      <c r="G8" s="10">
        <f>E8-F8</f>
        <v>0</v>
      </c>
      <c r="H8" s="374"/>
    </row>
    <row r="9" spans="1:8" x14ac:dyDescent="0.25">
      <c r="A9" s="373"/>
      <c r="B9" s="373"/>
      <c r="C9" s="83" t="s">
        <v>279</v>
      </c>
      <c r="D9" s="10">
        <f>D7+D8</f>
        <v>0</v>
      </c>
      <c r="E9" s="10">
        <f t="shared" ref="E9:G9" si="0">E7+E8</f>
        <v>0</v>
      </c>
      <c r="F9" s="10">
        <f t="shared" si="0"/>
        <v>0</v>
      </c>
      <c r="G9" s="10">
        <f t="shared" si="0"/>
        <v>0</v>
      </c>
      <c r="H9" s="374"/>
    </row>
    <row r="10" spans="1:8" x14ac:dyDescent="0.25">
      <c r="A10" s="373"/>
      <c r="B10" s="373"/>
      <c r="C10" s="83" t="s">
        <v>277</v>
      </c>
      <c r="D10" s="10"/>
      <c r="E10" s="10"/>
      <c r="F10" s="10"/>
      <c r="G10" s="10">
        <f>E10-F10</f>
        <v>0</v>
      </c>
      <c r="H10" s="374"/>
    </row>
    <row r="11" spans="1:8" x14ac:dyDescent="0.25">
      <c r="A11" s="373"/>
      <c r="B11" s="373"/>
      <c r="C11" s="83" t="s">
        <v>278</v>
      </c>
      <c r="D11" s="10"/>
      <c r="E11" s="10"/>
      <c r="F11" s="10"/>
      <c r="G11" s="10">
        <f>E11-F11</f>
        <v>0</v>
      </c>
      <c r="H11" s="374"/>
    </row>
    <row r="12" spans="1:8" x14ac:dyDescent="0.25">
      <c r="A12" s="373"/>
      <c r="B12" s="373"/>
      <c r="C12" s="83" t="s">
        <v>279</v>
      </c>
      <c r="D12" s="10">
        <f>D10+D11</f>
        <v>0</v>
      </c>
      <c r="E12" s="10">
        <f t="shared" ref="E12:G12" si="1">E10+E11</f>
        <v>0</v>
      </c>
      <c r="F12" s="10">
        <f t="shared" si="1"/>
        <v>0</v>
      </c>
      <c r="G12" s="10">
        <f t="shared" si="1"/>
        <v>0</v>
      </c>
      <c r="H12" s="374"/>
    </row>
    <row r="13" spans="1:8" x14ac:dyDescent="0.25">
      <c r="A13" s="373"/>
      <c r="B13" s="373"/>
      <c r="C13" s="83" t="s">
        <v>277</v>
      </c>
      <c r="D13" s="10"/>
      <c r="E13" s="10"/>
      <c r="F13" s="10"/>
      <c r="G13" s="10">
        <f>E13-F13</f>
        <v>0</v>
      </c>
      <c r="H13" s="374"/>
    </row>
    <row r="14" spans="1:8" x14ac:dyDescent="0.25">
      <c r="A14" s="373"/>
      <c r="B14" s="373"/>
      <c r="C14" s="83" t="s">
        <v>278</v>
      </c>
      <c r="D14" s="10"/>
      <c r="E14" s="10"/>
      <c r="F14" s="10"/>
      <c r="G14" s="10">
        <f>E14-F14</f>
        <v>0</v>
      </c>
      <c r="H14" s="374"/>
    </row>
    <row r="15" spans="1:8" x14ac:dyDescent="0.25">
      <c r="A15" s="373"/>
      <c r="B15" s="373"/>
      <c r="C15" s="83" t="s">
        <v>279</v>
      </c>
      <c r="D15" s="10">
        <f>D13+D14</f>
        <v>0</v>
      </c>
      <c r="E15" s="10">
        <f t="shared" ref="E15:G15" si="2">E13+E14</f>
        <v>0</v>
      </c>
      <c r="F15" s="10">
        <f t="shared" si="2"/>
        <v>0</v>
      </c>
      <c r="G15" s="10">
        <f t="shared" si="2"/>
        <v>0</v>
      </c>
      <c r="H15" s="374"/>
    </row>
    <row r="16" spans="1:8" x14ac:dyDescent="0.25">
      <c r="A16" s="373"/>
      <c r="B16" s="373"/>
      <c r="C16" s="83" t="s">
        <v>277</v>
      </c>
      <c r="D16" s="10"/>
      <c r="E16" s="10"/>
      <c r="F16" s="10"/>
      <c r="G16" s="10">
        <f>E16-F16</f>
        <v>0</v>
      </c>
      <c r="H16" s="374"/>
    </row>
    <row r="17" spans="1:8" x14ac:dyDescent="0.25">
      <c r="A17" s="373"/>
      <c r="B17" s="373"/>
      <c r="C17" s="83" t="s">
        <v>278</v>
      </c>
      <c r="D17" s="10"/>
      <c r="E17" s="10"/>
      <c r="F17" s="10"/>
      <c r="G17" s="10">
        <f>E17-F17</f>
        <v>0</v>
      </c>
      <c r="H17" s="374"/>
    </row>
    <row r="18" spans="1:8" x14ac:dyDescent="0.25">
      <c r="A18" s="373"/>
      <c r="B18" s="373"/>
      <c r="C18" s="83" t="s">
        <v>279</v>
      </c>
      <c r="D18" s="10">
        <f>D16+D17</f>
        <v>0</v>
      </c>
      <c r="E18" s="10">
        <f t="shared" ref="E18:G18" si="3">E16+E17</f>
        <v>0</v>
      </c>
      <c r="F18" s="10">
        <f t="shared" si="3"/>
        <v>0</v>
      </c>
      <c r="G18" s="10">
        <f t="shared" si="3"/>
        <v>0</v>
      </c>
      <c r="H18" s="374"/>
    </row>
    <row r="19" spans="1:8" x14ac:dyDescent="0.25">
      <c r="A19" s="373"/>
      <c r="B19" s="373"/>
      <c r="C19" s="83" t="s">
        <v>277</v>
      </c>
      <c r="D19" s="10"/>
      <c r="E19" s="10"/>
      <c r="F19" s="10"/>
      <c r="G19" s="10">
        <f>E19-F19</f>
        <v>0</v>
      </c>
      <c r="H19" s="374"/>
    </row>
    <row r="20" spans="1:8" x14ac:dyDescent="0.25">
      <c r="A20" s="373"/>
      <c r="B20" s="373"/>
      <c r="C20" s="83" t="s">
        <v>278</v>
      </c>
      <c r="D20" s="10"/>
      <c r="E20" s="10"/>
      <c r="F20" s="10"/>
      <c r="G20" s="10">
        <f>E20-F20</f>
        <v>0</v>
      </c>
      <c r="H20" s="374"/>
    </row>
    <row r="21" spans="1:8" x14ac:dyDescent="0.25">
      <c r="A21" s="373"/>
      <c r="B21" s="373"/>
      <c r="C21" s="83" t="s">
        <v>279</v>
      </c>
      <c r="D21" s="10">
        <f>D19+D20</f>
        <v>0</v>
      </c>
      <c r="E21" s="10">
        <f t="shared" ref="E21:G21" si="4">E19+E20</f>
        <v>0</v>
      </c>
      <c r="F21" s="10">
        <f t="shared" si="4"/>
        <v>0</v>
      </c>
      <c r="G21" s="10">
        <f t="shared" si="4"/>
        <v>0</v>
      </c>
      <c r="H21" s="374"/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BD63-12BF-4954-9633-C77AB79A1ADC}">
  <sheetPr>
    <pageSetUpPr fitToPage="1"/>
  </sheetPr>
  <dimension ref="A1:F30"/>
  <sheetViews>
    <sheetView workbookViewId="0">
      <selection sqref="A1:F31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309" t="s">
        <v>494</v>
      </c>
      <c r="B1" s="309"/>
      <c r="C1" s="309"/>
      <c r="D1" s="309"/>
      <c r="E1" s="309"/>
      <c r="F1" s="309"/>
    </row>
    <row r="4" spans="1:6" x14ac:dyDescent="0.25">
      <c r="A4" s="59" t="s">
        <v>288</v>
      </c>
      <c r="B4" s="59" t="s">
        <v>289</v>
      </c>
    </row>
    <row r="5" spans="1:6" x14ac:dyDescent="0.25">
      <c r="A5" s="84" t="s">
        <v>290</v>
      </c>
      <c r="B5" s="85"/>
    </row>
    <row r="6" spans="1:6" x14ac:dyDescent="0.25">
      <c r="A6" s="86" t="s">
        <v>291</v>
      </c>
      <c r="B6" s="85"/>
    </row>
    <row r="7" spans="1:6" x14ac:dyDescent="0.25">
      <c r="A7" s="86" t="s">
        <v>292</v>
      </c>
      <c r="B7" s="85"/>
    </row>
    <row r="8" spans="1:6" x14ac:dyDescent="0.25">
      <c r="A8" s="86"/>
      <c r="B8" s="85"/>
    </row>
    <row r="9" spans="1:6" x14ac:dyDescent="0.25">
      <c r="A9" s="84" t="s">
        <v>293</v>
      </c>
      <c r="B9" s="85"/>
    </row>
    <row r="10" spans="1:6" x14ac:dyDescent="0.25">
      <c r="A10" s="86" t="s">
        <v>294</v>
      </c>
      <c r="B10" s="85"/>
    </row>
    <row r="11" spans="1:6" x14ac:dyDescent="0.25">
      <c r="A11" s="86" t="s">
        <v>292</v>
      </c>
      <c r="B11" s="85"/>
    </row>
    <row r="14" spans="1:6" x14ac:dyDescent="0.25">
      <c r="A14" s="362" t="s">
        <v>299</v>
      </c>
      <c r="B14" s="362"/>
      <c r="C14" s="362"/>
      <c r="D14" s="362"/>
      <c r="E14" s="362"/>
      <c r="F14" s="362"/>
    </row>
    <row r="15" spans="1:6" ht="28.5" x14ac:dyDescent="0.25">
      <c r="A15" s="381" t="s">
        <v>296</v>
      </c>
      <c r="B15" s="381"/>
      <c r="C15" s="87" t="s">
        <v>10</v>
      </c>
      <c r="D15" s="87" t="s">
        <v>12</v>
      </c>
      <c r="E15" s="87" t="s">
        <v>13</v>
      </c>
      <c r="F15" s="87" t="s">
        <v>9</v>
      </c>
    </row>
    <row r="16" spans="1:6" x14ac:dyDescent="0.25">
      <c r="A16" s="382" t="s">
        <v>52</v>
      </c>
      <c r="B16" s="382"/>
      <c r="C16" s="88"/>
      <c r="D16" s="88"/>
      <c r="E16" s="88"/>
      <c r="F16" s="88"/>
    </row>
    <row r="17" spans="1:6" ht="30" x14ac:dyDescent="0.25">
      <c r="A17" s="383" t="s">
        <v>105</v>
      </c>
      <c r="B17" s="89" t="s">
        <v>297</v>
      </c>
      <c r="C17" s="89"/>
      <c r="D17" s="89"/>
      <c r="E17" s="89"/>
      <c r="F17" s="89"/>
    </row>
    <row r="18" spans="1:6" x14ac:dyDescent="0.25">
      <c r="A18" s="383"/>
      <c r="B18" s="89" t="s">
        <v>298</v>
      </c>
      <c r="C18" s="89"/>
      <c r="D18" s="89"/>
      <c r="E18" s="89"/>
      <c r="F18" s="89"/>
    </row>
    <row r="19" spans="1:6" x14ac:dyDescent="0.25">
      <c r="A19" s="382" t="s">
        <v>57</v>
      </c>
      <c r="B19" s="382"/>
      <c r="C19" s="88"/>
      <c r="D19" s="88"/>
      <c r="E19" s="88"/>
      <c r="F19" s="88"/>
    </row>
    <row r="22" spans="1:6" x14ac:dyDescent="0.25">
      <c r="A22" s="378" t="s">
        <v>300</v>
      </c>
      <c r="B22" s="378"/>
      <c r="C22" s="378"/>
      <c r="D22" s="378"/>
      <c r="E22" s="378"/>
    </row>
    <row r="23" spans="1:6" x14ac:dyDescent="0.25">
      <c r="A23" s="378" t="s">
        <v>288</v>
      </c>
      <c r="B23" s="379" t="s">
        <v>205</v>
      </c>
      <c r="C23" s="379" t="s">
        <v>301</v>
      </c>
      <c r="D23" s="379" t="s">
        <v>302</v>
      </c>
      <c r="E23" s="379" t="s">
        <v>303</v>
      </c>
    </row>
    <row r="24" spans="1:6" x14ac:dyDescent="0.25">
      <c r="A24" s="378"/>
      <c r="B24" s="380"/>
      <c r="C24" s="380"/>
      <c r="D24" s="380"/>
      <c r="E24" s="380"/>
    </row>
    <row r="25" spans="1:6" x14ac:dyDescent="0.25">
      <c r="A25" s="179" t="s">
        <v>304</v>
      </c>
      <c r="B25" s="180"/>
      <c r="C25" s="180"/>
      <c r="D25" s="180"/>
      <c r="E25" s="180"/>
    </row>
    <row r="26" spans="1:6" x14ac:dyDescent="0.25">
      <c r="A26" s="181" t="s">
        <v>305</v>
      </c>
      <c r="B26" s="70"/>
      <c r="C26" s="70"/>
      <c r="D26" s="70"/>
      <c r="E26" s="70"/>
    </row>
    <row r="27" spans="1:6" x14ac:dyDescent="0.25">
      <c r="A27" s="181" t="s">
        <v>306</v>
      </c>
      <c r="B27" s="70"/>
      <c r="C27" s="70"/>
      <c r="D27" s="70"/>
      <c r="E27" s="70"/>
    </row>
    <row r="28" spans="1:6" x14ac:dyDescent="0.25">
      <c r="A28" s="179" t="s">
        <v>307</v>
      </c>
      <c r="B28" s="180"/>
      <c r="C28" s="180"/>
      <c r="D28" s="180"/>
      <c r="E28" s="180"/>
    </row>
    <row r="29" spans="1:6" x14ac:dyDescent="0.25">
      <c r="A29" s="181" t="s">
        <v>305</v>
      </c>
      <c r="B29" s="70"/>
      <c r="C29" s="70"/>
      <c r="D29" s="70"/>
      <c r="E29" s="70"/>
    </row>
    <row r="30" spans="1:6" x14ac:dyDescent="0.25">
      <c r="A30" s="181" t="s">
        <v>306</v>
      </c>
      <c r="B30" s="70"/>
      <c r="C30" s="70"/>
      <c r="D30" s="70"/>
      <c r="E30" s="70"/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53BF-701A-4F1A-A1BA-26D9913119AB}">
  <sheetPr>
    <pageSetUpPr fitToPage="1"/>
  </sheetPr>
  <dimension ref="A1:H23"/>
  <sheetViews>
    <sheetView tabSelected="1" workbookViewId="0">
      <selection activeCell="M15" sqref="M15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309" t="s">
        <v>495</v>
      </c>
      <c r="B1" s="309"/>
      <c r="C1" s="309"/>
      <c r="D1" s="309"/>
      <c r="E1" s="309"/>
      <c r="F1" s="309"/>
      <c r="G1" s="309"/>
      <c r="H1" s="309"/>
    </row>
    <row r="3" spans="1:8" x14ac:dyDescent="0.25">
      <c r="A3" s="362" t="s">
        <v>558</v>
      </c>
      <c r="B3" s="362"/>
      <c r="C3" s="362"/>
      <c r="D3" s="362"/>
      <c r="E3" s="362"/>
      <c r="F3" s="362"/>
      <c r="G3" s="362"/>
      <c r="H3" s="362"/>
    </row>
    <row r="4" spans="1:8" x14ac:dyDescent="0.25">
      <c r="A4" s="384" t="s">
        <v>308</v>
      </c>
      <c r="B4" s="384" t="s">
        <v>623</v>
      </c>
      <c r="C4" s="384" t="s">
        <v>309</v>
      </c>
      <c r="D4" s="384" t="s">
        <v>622</v>
      </c>
      <c r="E4" s="384" t="s">
        <v>627</v>
      </c>
      <c r="F4" s="384"/>
      <c r="G4" s="384" t="s">
        <v>626</v>
      </c>
      <c r="H4" s="384" t="s">
        <v>314</v>
      </c>
    </row>
    <row r="5" spans="1:8" ht="45" x14ac:dyDescent="0.25">
      <c r="A5" s="384"/>
      <c r="B5" s="384"/>
      <c r="C5" s="384"/>
      <c r="D5" s="384"/>
      <c r="E5" s="90" t="s">
        <v>624</v>
      </c>
      <c r="F5" s="91" t="s">
        <v>625</v>
      </c>
      <c r="G5" s="384"/>
      <c r="H5" s="384"/>
    </row>
    <row r="6" spans="1:8" x14ac:dyDescent="0.25">
      <c r="A6" s="92" t="s">
        <v>310</v>
      </c>
      <c r="B6" s="278">
        <v>10655.31</v>
      </c>
      <c r="C6" s="278">
        <v>0</v>
      </c>
      <c r="D6" s="278">
        <v>3292.55</v>
      </c>
      <c r="E6" s="278">
        <v>6938.71</v>
      </c>
      <c r="F6" s="278">
        <v>424.06</v>
      </c>
      <c r="G6" s="278">
        <v>6022.63</v>
      </c>
      <c r="H6" s="92" t="s">
        <v>628</v>
      </c>
    </row>
    <row r="7" spans="1:8" x14ac:dyDescent="0.25">
      <c r="A7" s="93" t="s">
        <v>103</v>
      </c>
      <c r="B7" s="279"/>
      <c r="C7" s="279"/>
      <c r="D7" s="279"/>
      <c r="E7" s="279"/>
      <c r="F7" s="279"/>
      <c r="G7" s="279"/>
      <c r="H7" s="93"/>
    </row>
    <row r="8" spans="1:8" ht="30" x14ac:dyDescent="0.25">
      <c r="A8" s="94" t="s">
        <v>311</v>
      </c>
      <c r="B8" s="233">
        <v>164.95</v>
      </c>
      <c r="C8" s="233">
        <v>0</v>
      </c>
      <c r="D8" s="233">
        <v>0</v>
      </c>
      <c r="E8" s="233">
        <v>157.30000000000001</v>
      </c>
      <c r="F8" s="233">
        <v>7.65</v>
      </c>
      <c r="G8" s="233">
        <v>975.7</v>
      </c>
      <c r="H8" s="27" t="s">
        <v>628</v>
      </c>
    </row>
    <row r="9" spans="1:8" x14ac:dyDescent="0.25">
      <c r="A9" s="94" t="s">
        <v>312</v>
      </c>
      <c r="B9" s="233">
        <v>5747.36</v>
      </c>
      <c r="C9" s="233">
        <v>0</v>
      </c>
      <c r="D9" s="233">
        <v>3292.55</v>
      </c>
      <c r="E9" s="233"/>
      <c r="F9" s="233">
        <v>416.4</v>
      </c>
      <c r="G9" s="233">
        <v>3708.95</v>
      </c>
      <c r="H9" s="27" t="s">
        <v>628</v>
      </c>
    </row>
    <row r="10" spans="1:8" x14ac:dyDescent="0.25">
      <c r="A10" s="92" t="s">
        <v>313</v>
      </c>
      <c r="B10" s="278">
        <v>3134.37</v>
      </c>
      <c r="C10" s="278">
        <v>0</v>
      </c>
      <c r="D10" s="278">
        <v>0</v>
      </c>
      <c r="E10" s="278">
        <v>3134.37</v>
      </c>
      <c r="F10" s="278">
        <v>0</v>
      </c>
      <c r="G10" s="278">
        <v>1790.9</v>
      </c>
      <c r="H10" s="92"/>
    </row>
    <row r="11" spans="1:8" x14ac:dyDescent="0.25">
      <c r="A11" s="95" t="s">
        <v>32</v>
      </c>
      <c r="B11" s="280">
        <v>13789.68</v>
      </c>
      <c r="C11" s="280">
        <v>0</v>
      </c>
      <c r="D11" s="280">
        <v>3292.55</v>
      </c>
      <c r="E11" s="280">
        <v>10073.08</v>
      </c>
      <c r="F11" s="280">
        <v>424.06</v>
      </c>
      <c r="G11" s="280">
        <v>7813.53</v>
      </c>
      <c r="H11" s="95"/>
    </row>
    <row r="12" spans="1:8" x14ac:dyDescent="0.25">
      <c r="A12" s="96" t="s">
        <v>621</v>
      </c>
      <c r="B12" s="97"/>
      <c r="C12" s="97"/>
      <c r="D12" s="97"/>
      <c r="E12" s="97"/>
      <c r="F12" s="97"/>
      <c r="G12" s="98"/>
      <c r="H12" s="98"/>
    </row>
    <row r="15" spans="1:8" x14ac:dyDescent="0.25">
      <c r="A15" s="362" t="s">
        <v>629</v>
      </c>
      <c r="B15" s="362"/>
      <c r="C15" s="362"/>
      <c r="D15" s="362"/>
      <c r="E15" s="362"/>
    </row>
    <row r="16" spans="1:8" ht="45" x14ac:dyDescent="0.25">
      <c r="A16" s="41" t="s">
        <v>42</v>
      </c>
      <c r="B16" s="41" t="s">
        <v>315</v>
      </c>
      <c r="C16" s="41" t="s">
        <v>316</v>
      </c>
      <c r="D16" s="41" t="s">
        <v>317</v>
      </c>
      <c r="E16" s="41" t="s">
        <v>318</v>
      </c>
    </row>
    <row r="17" spans="1:5" x14ac:dyDescent="0.25">
      <c r="A17" s="99"/>
      <c r="B17" s="99"/>
      <c r="C17" s="99"/>
      <c r="D17" s="99"/>
      <c r="E17" s="99"/>
    </row>
    <row r="18" spans="1:5" x14ac:dyDescent="0.25">
      <c r="A18" s="99"/>
      <c r="B18" s="99"/>
      <c r="C18" s="99"/>
      <c r="D18" s="99"/>
      <c r="E18" s="99"/>
    </row>
    <row r="19" spans="1:5" x14ac:dyDescent="0.25">
      <c r="A19" s="99"/>
      <c r="B19" s="99"/>
      <c r="C19" s="99"/>
      <c r="D19" s="99"/>
      <c r="E19" s="99"/>
    </row>
    <row r="20" spans="1:5" x14ac:dyDescent="0.25">
      <c r="A20" s="99"/>
      <c r="B20" s="99"/>
      <c r="C20" s="99"/>
      <c r="D20" s="99"/>
      <c r="E20" s="99"/>
    </row>
    <row r="21" spans="1:5" x14ac:dyDescent="0.25">
      <c r="A21" s="99"/>
      <c r="B21" s="99"/>
      <c r="C21" s="99"/>
      <c r="D21" s="99"/>
      <c r="E21" s="99"/>
    </row>
    <row r="22" spans="1:5" x14ac:dyDescent="0.25">
      <c r="A22" s="99"/>
      <c r="B22" s="99"/>
      <c r="C22" s="99"/>
      <c r="D22" s="99"/>
      <c r="E22" s="99"/>
    </row>
    <row r="23" spans="1:5" x14ac:dyDescent="0.25">
      <c r="A23" s="99"/>
      <c r="B23" s="99"/>
      <c r="C23" s="99"/>
      <c r="D23" s="99"/>
      <c r="E23" s="99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0989-C3DE-459D-9359-875FBCDF851C}">
  <sheetPr>
    <pageSetUpPr fitToPage="1"/>
  </sheetPr>
  <dimension ref="A1:I333"/>
  <sheetViews>
    <sheetView workbookViewId="0">
      <selection activeCell="M18" sqref="M18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309" t="s">
        <v>496</v>
      </c>
      <c r="B1" s="309"/>
      <c r="C1" s="309"/>
      <c r="D1" s="309"/>
      <c r="E1" s="309"/>
      <c r="F1" s="309"/>
    </row>
    <row r="2" spans="1:6" ht="15.75" customHeight="1" x14ac:dyDescent="0.25"/>
    <row r="3" spans="1:6" s="182" customFormat="1" ht="38.25" customHeight="1" x14ac:dyDescent="0.25">
      <c r="A3" s="386" t="s">
        <v>561</v>
      </c>
      <c r="B3" s="386"/>
      <c r="C3" s="386"/>
      <c r="D3" s="386"/>
      <c r="E3" s="386"/>
      <c r="F3" s="386"/>
    </row>
    <row r="4" spans="1:6" ht="51" x14ac:dyDescent="0.25">
      <c r="A4" s="133" t="s">
        <v>409</v>
      </c>
      <c r="B4" s="133" t="s">
        <v>84</v>
      </c>
      <c r="C4" s="133" t="s">
        <v>410</v>
      </c>
      <c r="D4" s="133" t="s">
        <v>411</v>
      </c>
      <c r="E4" s="133" t="s">
        <v>412</v>
      </c>
      <c r="F4" s="134" t="s">
        <v>562</v>
      </c>
    </row>
    <row r="5" spans="1:6" x14ac:dyDescent="0.25">
      <c r="A5" s="183"/>
      <c r="B5" s="183" t="s">
        <v>594</v>
      </c>
      <c r="C5" s="184"/>
      <c r="D5" s="184"/>
      <c r="E5" s="184"/>
      <c r="F5" s="185">
        <v>0</v>
      </c>
    </row>
    <row r="6" spans="1:6" x14ac:dyDescent="0.25">
      <c r="A6" s="186"/>
      <c r="B6" s="186"/>
      <c r="C6" s="187"/>
      <c r="D6" s="187"/>
      <c r="E6" s="187"/>
      <c r="F6" s="188"/>
    </row>
    <row r="7" spans="1:6" x14ac:dyDescent="0.25">
      <c r="A7" s="186"/>
      <c r="B7" s="186"/>
      <c r="C7" s="187"/>
      <c r="D7" s="187"/>
      <c r="E7" s="187"/>
      <c r="F7" s="188"/>
    </row>
    <row r="8" spans="1:6" x14ac:dyDescent="0.25">
      <c r="A8" s="186"/>
      <c r="B8" s="186"/>
      <c r="C8" s="187"/>
      <c r="D8" s="187"/>
      <c r="E8" s="187"/>
      <c r="F8" s="188"/>
    </row>
    <row r="9" spans="1:6" x14ac:dyDescent="0.25">
      <c r="A9" s="186"/>
      <c r="B9" s="186"/>
      <c r="C9" s="187"/>
      <c r="D9" s="187"/>
      <c r="E9" s="187"/>
      <c r="F9" s="188"/>
    </row>
    <row r="10" spans="1:6" x14ac:dyDescent="0.25">
      <c r="A10" s="186"/>
      <c r="B10" s="186"/>
      <c r="C10" s="187"/>
      <c r="D10" s="187"/>
      <c r="E10" s="187"/>
      <c r="F10" s="188"/>
    </row>
    <row r="11" spans="1:6" x14ac:dyDescent="0.25">
      <c r="A11" s="186"/>
      <c r="B11" s="186"/>
      <c r="C11" s="187"/>
      <c r="D11" s="187"/>
      <c r="E11" s="187"/>
      <c r="F11" s="188"/>
    </row>
    <row r="12" spans="1:6" x14ac:dyDescent="0.25">
      <c r="A12" s="189"/>
      <c r="B12" s="189"/>
      <c r="C12" s="187"/>
      <c r="D12" s="187"/>
      <c r="E12" s="187"/>
      <c r="F12" s="188"/>
    </row>
    <row r="13" spans="1:6" x14ac:dyDescent="0.25">
      <c r="A13" s="189"/>
      <c r="B13" s="189"/>
      <c r="C13" s="187"/>
      <c r="D13" s="187"/>
      <c r="E13" s="187"/>
      <c r="F13" s="188"/>
    </row>
    <row r="14" spans="1:6" x14ac:dyDescent="0.25">
      <c r="A14" s="189"/>
      <c r="B14" s="189"/>
      <c r="C14" s="187"/>
      <c r="D14" s="187"/>
      <c r="E14" s="187"/>
      <c r="F14" s="188"/>
    </row>
    <row r="15" spans="1:6" x14ac:dyDescent="0.25">
      <c r="A15" s="189"/>
      <c r="B15" s="189"/>
      <c r="C15" s="190"/>
      <c r="D15" s="189"/>
      <c r="E15" s="189"/>
      <c r="F15" s="188"/>
    </row>
    <row r="16" spans="1:6" x14ac:dyDescent="0.25">
      <c r="A16" s="189"/>
      <c r="B16" s="189"/>
      <c r="C16" s="190"/>
      <c r="D16" s="189"/>
      <c r="E16" s="189"/>
      <c r="F16" s="188"/>
    </row>
    <row r="17" spans="1:6" x14ac:dyDescent="0.25">
      <c r="A17" s="189"/>
      <c r="B17" s="189"/>
      <c r="C17" s="190"/>
      <c r="D17" s="189"/>
      <c r="E17" s="189"/>
      <c r="F17" s="188"/>
    </row>
    <row r="18" spans="1:6" x14ac:dyDescent="0.25">
      <c r="A18" s="189"/>
      <c r="B18" s="189"/>
      <c r="C18" s="190"/>
      <c r="D18" s="189"/>
      <c r="E18" s="189"/>
      <c r="F18" s="188"/>
    </row>
    <row r="19" spans="1:6" x14ac:dyDescent="0.25">
      <c r="A19" s="189"/>
      <c r="B19" s="189"/>
      <c r="C19" s="190"/>
      <c r="D19" s="189"/>
      <c r="E19" s="189"/>
      <c r="F19" s="188"/>
    </row>
    <row r="20" spans="1:6" x14ac:dyDescent="0.25">
      <c r="A20" s="189"/>
      <c r="B20" s="189"/>
      <c r="C20" s="190"/>
      <c r="D20" s="189"/>
      <c r="E20" s="189"/>
      <c r="F20" s="188"/>
    </row>
    <row r="21" spans="1:6" x14ac:dyDescent="0.25">
      <c r="A21" s="189"/>
      <c r="B21" s="189"/>
      <c r="C21" s="190"/>
      <c r="D21" s="189"/>
      <c r="E21" s="189"/>
      <c r="F21" s="188"/>
    </row>
    <row r="22" spans="1:6" x14ac:dyDescent="0.25">
      <c r="A22" s="189"/>
      <c r="B22" s="189"/>
      <c r="C22" s="190"/>
      <c r="D22" s="189"/>
      <c r="E22" s="189"/>
      <c r="F22" s="188"/>
    </row>
    <row r="23" spans="1:6" x14ac:dyDescent="0.25">
      <c r="A23" s="189"/>
      <c r="B23" s="189"/>
      <c r="C23" s="190"/>
      <c r="D23" s="189"/>
      <c r="E23" s="189"/>
      <c r="F23" s="188"/>
    </row>
    <row r="24" spans="1:6" x14ac:dyDescent="0.25">
      <c r="A24" s="189"/>
      <c r="B24" s="189"/>
      <c r="C24" s="190"/>
      <c r="D24" s="189"/>
      <c r="E24" s="189"/>
      <c r="F24" s="188"/>
    </row>
    <row r="25" spans="1:6" x14ac:dyDescent="0.25">
      <c r="A25" s="189"/>
      <c r="B25" s="189"/>
      <c r="C25" s="190"/>
      <c r="D25" s="189"/>
      <c r="E25" s="189"/>
      <c r="F25" s="188"/>
    </row>
    <row r="26" spans="1:6" x14ac:dyDescent="0.25">
      <c r="A26" s="189"/>
      <c r="B26" s="189"/>
      <c r="C26" s="190"/>
      <c r="D26" s="189"/>
      <c r="E26" s="189"/>
      <c r="F26" s="188"/>
    </row>
    <row r="27" spans="1:6" x14ac:dyDescent="0.25">
      <c r="A27" s="189"/>
      <c r="B27" s="189"/>
      <c r="C27" s="190"/>
      <c r="D27" s="189"/>
      <c r="E27" s="189"/>
      <c r="F27" s="188"/>
    </row>
    <row r="28" spans="1:6" x14ac:dyDescent="0.25">
      <c r="A28" s="189"/>
      <c r="B28" s="189"/>
      <c r="C28" s="190"/>
      <c r="D28" s="189"/>
      <c r="E28" s="189"/>
      <c r="F28" s="188"/>
    </row>
    <row r="29" spans="1:6" x14ac:dyDescent="0.25">
      <c r="A29" s="189"/>
      <c r="B29" s="189"/>
      <c r="C29" s="190"/>
      <c r="D29" s="189"/>
      <c r="E29" s="189"/>
      <c r="F29" s="188"/>
    </row>
    <row r="30" spans="1:6" x14ac:dyDescent="0.25">
      <c r="A30" s="189"/>
      <c r="B30" s="189"/>
      <c r="C30" s="190"/>
      <c r="D30" s="189"/>
      <c r="E30" s="189"/>
      <c r="F30" s="188"/>
    </row>
    <row r="31" spans="1:6" x14ac:dyDescent="0.25">
      <c r="A31" s="189"/>
      <c r="B31" s="189"/>
      <c r="C31" s="190"/>
      <c r="D31" s="189"/>
      <c r="E31" s="189"/>
      <c r="F31" s="188"/>
    </row>
    <row r="32" spans="1:6" x14ac:dyDescent="0.25">
      <c r="A32" s="189"/>
      <c r="B32" s="189"/>
      <c r="C32" s="190"/>
      <c r="D32" s="189"/>
      <c r="E32" s="189"/>
      <c r="F32" s="188"/>
    </row>
    <row r="33" spans="1:8" x14ac:dyDescent="0.25">
      <c r="A33" s="189"/>
      <c r="B33" s="189"/>
      <c r="C33" s="190"/>
      <c r="D33" s="189"/>
      <c r="E33" s="189"/>
      <c r="F33" s="188"/>
    </row>
    <row r="34" spans="1:8" x14ac:dyDescent="0.25">
      <c r="A34" s="189"/>
      <c r="B34" s="189"/>
      <c r="C34" s="190"/>
      <c r="D34" s="189"/>
      <c r="E34" s="189"/>
      <c r="F34" s="188"/>
    </row>
    <row r="35" spans="1:8" x14ac:dyDescent="0.25">
      <c r="A35" s="189"/>
      <c r="B35" s="189"/>
      <c r="C35" s="190"/>
      <c r="D35" s="189"/>
      <c r="E35" s="189"/>
      <c r="F35" s="188"/>
    </row>
    <row r="36" spans="1:8" x14ac:dyDescent="0.25">
      <c r="A36" s="189"/>
      <c r="B36" s="189"/>
      <c r="C36" s="190"/>
      <c r="D36" s="189"/>
      <c r="E36" s="189"/>
      <c r="F36" s="188"/>
    </row>
    <row r="37" spans="1:8" x14ac:dyDescent="0.25">
      <c r="A37" s="189"/>
      <c r="B37" s="189"/>
      <c r="C37" s="190"/>
      <c r="D37" s="189"/>
      <c r="E37" s="189"/>
      <c r="F37" s="188"/>
    </row>
    <row r="38" spans="1:8" x14ac:dyDescent="0.25">
      <c r="A38" s="191"/>
      <c r="B38" s="191"/>
      <c r="C38" s="192"/>
      <c r="D38" s="191"/>
      <c r="E38" s="191"/>
      <c r="F38" s="193"/>
    </row>
    <row r="39" spans="1:8" x14ac:dyDescent="0.25">
      <c r="A39" s="194" t="s">
        <v>320</v>
      </c>
      <c r="B39" s="194"/>
      <c r="C39" s="195"/>
      <c r="D39" s="196"/>
      <c r="E39" s="196"/>
      <c r="F39" s="197">
        <f t="shared" ref="F39" si="0">SUM(F5:F38)</f>
        <v>0</v>
      </c>
    </row>
    <row r="40" spans="1:8" x14ac:dyDescent="0.25">
      <c r="A40" s="101"/>
      <c r="B40" s="132"/>
      <c r="D40" s="102"/>
      <c r="E40" s="102"/>
      <c r="F40" s="102"/>
    </row>
    <row r="41" spans="1:8" x14ac:dyDescent="0.25">
      <c r="A41" s="100"/>
      <c r="B41" s="100"/>
    </row>
    <row r="42" spans="1:8" x14ac:dyDescent="0.25">
      <c r="A42" s="103"/>
      <c r="B42" s="103"/>
    </row>
    <row r="43" spans="1:8" x14ac:dyDescent="0.25">
      <c r="A43" s="103"/>
      <c r="B43" s="103"/>
    </row>
    <row r="44" spans="1:8" x14ac:dyDescent="0.25">
      <c r="A44" s="103"/>
      <c r="B44" s="103"/>
    </row>
    <row r="45" spans="1:8" x14ac:dyDescent="0.25">
      <c r="A45" s="385"/>
      <c r="B45" s="385"/>
      <c r="C45" s="385"/>
      <c r="D45" s="385"/>
      <c r="E45" s="385"/>
      <c r="F45" s="385"/>
      <c r="G45" s="385"/>
      <c r="H45" s="105"/>
    </row>
    <row r="46" spans="1:8" x14ac:dyDescent="0.25">
      <c r="A46" s="385"/>
      <c r="B46" s="385"/>
      <c r="C46" s="385"/>
      <c r="D46" s="385"/>
      <c r="E46" s="385"/>
      <c r="F46" s="385"/>
      <c r="G46" s="385"/>
      <c r="H46" s="105"/>
    </row>
    <row r="47" spans="1:8" x14ac:dyDescent="0.25">
      <c r="A47" s="104"/>
      <c r="B47" s="104"/>
      <c r="C47" s="105"/>
      <c r="D47" s="105"/>
      <c r="E47" s="105"/>
      <c r="F47" s="105"/>
      <c r="G47" s="105"/>
      <c r="H47" s="105"/>
    </row>
    <row r="48" spans="1:8" x14ac:dyDescent="0.25">
      <c r="A48" s="103"/>
      <c r="B48" s="103"/>
    </row>
    <row r="49" spans="1:2" x14ac:dyDescent="0.25">
      <c r="A49" s="103"/>
      <c r="B49" s="103"/>
    </row>
    <row r="333" spans="9:9" x14ac:dyDescent="0.25">
      <c r="I333" s="105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60DB-3460-4384-AED2-B3441A392C7D}">
  <sheetPr>
    <pageSetUpPr fitToPage="1"/>
  </sheetPr>
  <dimension ref="A2:M466"/>
  <sheetViews>
    <sheetView workbookViewId="0">
      <selection activeCell="D47" sqref="D47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309" t="s">
        <v>560</v>
      </c>
      <c r="B2" s="309"/>
      <c r="C2" s="309"/>
      <c r="D2" s="309"/>
      <c r="E2" s="309"/>
      <c r="F2" s="309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3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1:13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  <row r="18" spans="1:13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13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</row>
    <row r="21" spans="1:13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3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13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3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</row>
    <row r="41" spans="1:13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</row>
    <row r="42" spans="1:13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</row>
    <row r="72" spans="1:13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</row>
    <row r="73" spans="1:13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</row>
    <row r="74" spans="1:13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</row>
    <row r="75" spans="1:13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</row>
    <row r="76" spans="1:13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</row>
    <row r="81" spans="1:13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3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  <row r="84" spans="1:13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  <row r="85" spans="1:13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</row>
    <row r="86" spans="1:13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</row>
    <row r="87" spans="1:13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  <row r="88" spans="1:1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</row>
    <row r="89" spans="1:13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</row>
    <row r="90" spans="1:13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</row>
    <row r="91" spans="1:13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</row>
    <row r="92" spans="1:13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</row>
    <row r="93" spans="1:13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</row>
    <row r="94" spans="1:13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</row>
    <row r="95" spans="1:13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</row>
    <row r="96" spans="1:13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1:13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</row>
    <row r="98" spans="1:13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</row>
    <row r="99" spans="1:13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</row>
    <row r="100" spans="1:13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1:13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1:13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1:13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1:13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1:13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1:13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1:13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1:13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1:13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1:13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1:13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1:13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1:13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1:13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x14ac:dyDescent="0.2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</row>
    <row r="233" spans="1:13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</row>
    <row r="234" spans="1:13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</row>
    <row r="235" spans="1:13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</row>
    <row r="236" spans="1:13" x14ac:dyDescent="0.2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1:13" x14ac:dyDescent="0.2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</row>
    <row r="238" spans="1:13" x14ac:dyDescent="0.2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</row>
    <row r="239" spans="1:13" x14ac:dyDescent="0.2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</row>
    <row r="240" spans="1:13" x14ac:dyDescent="0.2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</row>
    <row r="241" spans="1:13" x14ac:dyDescent="0.2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</row>
    <row r="242" spans="1:13" x14ac:dyDescent="0.2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1:13" x14ac:dyDescent="0.2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1:13" x14ac:dyDescent="0.2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</row>
    <row r="245" spans="1:13" x14ac:dyDescent="0.2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1:13" x14ac:dyDescent="0.2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x14ac:dyDescent="0.2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</row>
    <row r="248" spans="1:13" x14ac:dyDescent="0.2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</row>
    <row r="249" spans="1:13" x14ac:dyDescent="0.2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</row>
    <row r="250" spans="1:13" x14ac:dyDescent="0.2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</row>
    <row r="251" spans="1:13" x14ac:dyDescent="0.2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</row>
    <row r="252" spans="1:13" x14ac:dyDescent="0.2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</row>
    <row r="253" spans="1:13" x14ac:dyDescent="0.2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</row>
    <row r="254" spans="1:13" x14ac:dyDescent="0.2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</row>
    <row r="255" spans="1:13" x14ac:dyDescent="0.2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</row>
    <row r="256" spans="1:13" x14ac:dyDescent="0.2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</row>
    <row r="257" spans="1:13" x14ac:dyDescent="0.2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</row>
    <row r="258" spans="1:13" x14ac:dyDescent="0.2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</row>
    <row r="259" spans="1:13" x14ac:dyDescent="0.2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</row>
    <row r="260" spans="1:13" x14ac:dyDescent="0.2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</row>
    <row r="261" spans="1:13" x14ac:dyDescent="0.2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</row>
    <row r="262" spans="1:13" x14ac:dyDescent="0.2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</row>
    <row r="263" spans="1:13" x14ac:dyDescent="0.2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</row>
    <row r="264" spans="1:13" x14ac:dyDescent="0.2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</row>
    <row r="265" spans="1:13" x14ac:dyDescent="0.2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1:13" x14ac:dyDescent="0.2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</row>
    <row r="267" spans="1:13" x14ac:dyDescent="0.2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1:13" x14ac:dyDescent="0.2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1:13" x14ac:dyDescent="0.2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1:13" x14ac:dyDescent="0.2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1:13" x14ac:dyDescent="0.2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1:13" x14ac:dyDescent="0.2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1:13" x14ac:dyDescent="0.2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1:13" x14ac:dyDescent="0.2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1:13" x14ac:dyDescent="0.2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1:13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1:13" x14ac:dyDescent="0.2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</row>
    <row r="278" spans="1:13" x14ac:dyDescent="0.2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</row>
    <row r="279" spans="1:13" x14ac:dyDescent="0.2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1:13" x14ac:dyDescent="0.2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1:13" x14ac:dyDescent="0.2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</row>
    <row r="282" spans="1:13" x14ac:dyDescent="0.2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</row>
    <row r="283" spans="1:13" x14ac:dyDescent="0.2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</row>
    <row r="284" spans="1:13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</row>
    <row r="285" spans="1:13" x14ac:dyDescent="0.2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1:13" x14ac:dyDescent="0.2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</row>
    <row r="287" spans="1:13" x14ac:dyDescent="0.2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</row>
    <row r="288" spans="1:13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1:13" x14ac:dyDescent="0.2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1:13" x14ac:dyDescent="0.2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1:13" x14ac:dyDescent="0.2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1:13" x14ac:dyDescent="0.2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1:13" x14ac:dyDescent="0.2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1:13" x14ac:dyDescent="0.2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1:13" x14ac:dyDescent="0.2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1:13" x14ac:dyDescent="0.2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1:13" x14ac:dyDescent="0.2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1:13" x14ac:dyDescent="0.2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1:13" x14ac:dyDescent="0.2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1:13" x14ac:dyDescent="0.2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1:13" x14ac:dyDescent="0.2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1:13" x14ac:dyDescent="0.2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1:13" x14ac:dyDescent="0.2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1:13" x14ac:dyDescent="0.2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1:13" x14ac:dyDescent="0.2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1:13" x14ac:dyDescent="0.2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1:13" x14ac:dyDescent="0.2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1:13" x14ac:dyDescent="0.2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1:13" x14ac:dyDescent="0.2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1:13" x14ac:dyDescent="0.2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1:13" x14ac:dyDescent="0.2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1:13" x14ac:dyDescent="0.2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1:13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1:13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1:13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1:13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1:13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1:13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1:13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1:13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1:13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1:13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1:13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1:13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3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3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1:13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1:13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1:13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1:13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1:13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1:13" x14ac:dyDescent="0.2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1:13" x14ac:dyDescent="0.2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1:13" x14ac:dyDescent="0.2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1:13" x14ac:dyDescent="0.2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1:13" x14ac:dyDescent="0.2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1:13" x14ac:dyDescent="0.2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1:13" x14ac:dyDescent="0.2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</row>
    <row r="339" spans="1:13" x14ac:dyDescent="0.2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</row>
    <row r="340" spans="1:13" x14ac:dyDescent="0.2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</row>
    <row r="341" spans="1:13" x14ac:dyDescent="0.2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1:13" x14ac:dyDescent="0.2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</row>
    <row r="343" spans="1:13" x14ac:dyDescent="0.2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</row>
    <row r="344" spans="1:13" x14ac:dyDescent="0.2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</row>
    <row r="345" spans="1:13" x14ac:dyDescent="0.2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</row>
    <row r="346" spans="1:13" x14ac:dyDescent="0.2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</row>
    <row r="347" spans="1:13" x14ac:dyDescent="0.2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</row>
    <row r="348" spans="1:13" x14ac:dyDescent="0.2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</row>
    <row r="349" spans="1:13" x14ac:dyDescent="0.2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</row>
    <row r="350" spans="1:13" x14ac:dyDescent="0.2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</row>
    <row r="351" spans="1:13" x14ac:dyDescent="0.2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</row>
    <row r="352" spans="1:13" x14ac:dyDescent="0.2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</row>
    <row r="353" spans="1:13" x14ac:dyDescent="0.2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</row>
    <row r="354" spans="1:13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</row>
    <row r="355" spans="1:13" x14ac:dyDescent="0.2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</row>
    <row r="356" spans="1:13" x14ac:dyDescent="0.2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</row>
    <row r="357" spans="1:13" x14ac:dyDescent="0.2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</row>
    <row r="358" spans="1:13" x14ac:dyDescent="0.2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</row>
    <row r="359" spans="1:13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1:13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</row>
    <row r="361" spans="1:13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</row>
    <row r="362" spans="1:13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1:13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1:13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</row>
    <row r="365" spans="1:13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</row>
    <row r="366" spans="1:13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</row>
    <row r="367" spans="1:13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</row>
    <row r="368" spans="1:13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</row>
    <row r="369" spans="1:13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</row>
    <row r="370" spans="1:13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</row>
    <row r="371" spans="1:13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</row>
    <row r="372" spans="1:13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1:13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</row>
    <row r="374" spans="1:13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</row>
    <row r="375" spans="1:13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</row>
    <row r="376" spans="1:13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</row>
    <row r="377" spans="1:13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</row>
    <row r="378" spans="1:13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</row>
    <row r="379" spans="1:13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</row>
    <row r="380" spans="1:13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</row>
    <row r="381" spans="1:13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</row>
    <row r="382" spans="1:13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</row>
    <row r="383" spans="1:13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</row>
    <row r="384" spans="1:13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</row>
    <row r="385" spans="1:13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</row>
    <row r="386" spans="1:13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</row>
    <row r="387" spans="1:13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</row>
    <row r="388" spans="1:13" x14ac:dyDescent="0.2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</row>
    <row r="389" spans="1:13" x14ac:dyDescent="0.2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</row>
    <row r="390" spans="1:13" x14ac:dyDescent="0.2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</row>
    <row r="391" spans="1:13" x14ac:dyDescent="0.2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</row>
    <row r="392" spans="1:13" x14ac:dyDescent="0.2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</row>
    <row r="393" spans="1:13" x14ac:dyDescent="0.2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</row>
    <row r="394" spans="1:13" x14ac:dyDescent="0.2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</row>
    <row r="395" spans="1:13" x14ac:dyDescent="0.2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</row>
    <row r="396" spans="1:13" x14ac:dyDescent="0.2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</row>
    <row r="397" spans="1:13" x14ac:dyDescent="0.2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1:13" x14ac:dyDescent="0.2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1:13" x14ac:dyDescent="0.2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1:13" x14ac:dyDescent="0.2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1:13" x14ac:dyDescent="0.2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</row>
    <row r="402" spans="1:13" x14ac:dyDescent="0.2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</row>
    <row r="403" spans="1:13" x14ac:dyDescent="0.2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</row>
    <row r="404" spans="1:13" x14ac:dyDescent="0.2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</row>
    <row r="405" spans="1:13" x14ac:dyDescent="0.2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</row>
    <row r="406" spans="1:13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</row>
    <row r="407" spans="1:13" x14ac:dyDescent="0.2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</row>
    <row r="408" spans="1:13" x14ac:dyDescent="0.2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</row>
    <row r="409" spans="1:13" x14ac:dyDescent="0.2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</row>
    <row r="410" spans="1:13" x14ac:dyDescent="0.2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</row>
    <row r="411" spans="1:13" x14ac:dyDescent="0.2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</row>
    <row r="412" spans="1:13" x14ac:dyDescent="0.2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</row>
    <row r="413" spans="1:13" x14ac:dyDescent="0.2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</row>
    <row r="414" spans="1:13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</row>
    <row r="415" spans="1:13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</row>
    <row r="416" spans="1:13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</row>
    <row r="417" spans="1:13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</row>
    <row r="418" spans="1:13" x14ac:dyDescent="0.2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</row>
    <row r="419" spans="1:13" x14ac:dyDescent="0.2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</row>
    <row r="420" spans="1:13" x14ac:dyDescent="0.2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</row>
    <row r="421" spans="1:13" x14ac:dyDescent="0.2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</row>
    <row r="422" spans="1:13" x14ac:dyDescent="0.2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</row>
    <row r="423" spans="1:13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</row>
    <row r="424" spans="1:13" x14ac:dyDescent="0.2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</row>
    <row r="425" spans="1:13" x14ac:dyDescent="0.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</row>
    <row r="426" spans="1:13" x14ac:dyDescent="0.2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</row>
    <row r="427" spans="1:13" x14ac:dyDescent="0.2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</row>
    <row r="428" spans="1:13" x14ac:dyDescent="0.2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</row>
    <row r="429" spans="1:13" x14ac:dyDescent="0.2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</row>
    <row r="430" spans="1:13" x14ac:dyDescent="0.2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</row>
    <row r="431" spans="1:13" x14ac:dyDescent="0.2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</row>
    <row r="432" spans="1:13" x14ac:dyDescent="0.2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</row>
    <row r="433" spans="1:13" x14ac:dyDescent="0.2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</row>
    <row r="434" spans="1:13" x14ac:dyDescent="0.2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</row>
    <row r="435" spans="1:13" x14ac:dyDescent="0.2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</row>
    <row r="436" spans="1:13" x14ac:dyDescent="0.2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</row>
    <row r="437" spans="1:13" x14ac:dyDescent="0.2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</row>
    <row r="438" spans="1:13" x14ac:dyDescent="0.2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</row>
    <row r="439" spans="1:13" x14ac:dyDescent="0.2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</row>
    <row r="440" spans="1:13" x14ac:dyDescent="0.2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</row>
    <row r="441" spans="1:13" x14ac:dyDescent="0.2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</row>
    <row r="442" spans="1:13" x14ac:dyDescent="0.2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</row>
    <row r="443" spans="1:13" x14ac:dyDescent="0.2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</row>
    <row r="444" spans="1:13" x14ac:dyDescent="0.2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</row>
    <row r="445" spans="1:13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</row>
    <row r="446" spans="1:13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</row>
    <row r="447" spans="1:13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</row>
    <row r="448" spans="1:13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</row>
    <row r="449" spans="1:13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</row>
    <row r="450" spans="1:13" x14ac:dyDescent="0.2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</row>
    <row r="451" spans="1:13" x14ac:dyDescent="0.2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</row>
    <row r="452" spans="1:13" x14ac:dyDescent="0.2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</row>
    <row r="453" spans="1:13" x14ac:dyDescent="0.2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</row>
    <row r="454" spans="1:13" x14ac:dyDescent="0.2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</row>
    <row r="455" spans="1:13" x14ac:dyDescent="0.2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</row>
    <row r="456" spans="1:13" x14ac:dyDescent="0.2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</row>
    <row r="457" spans="1:13" x14ac:dyDescent="0.2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</row>
    <row r="458" spans="1:13" x14ac:dyDescent="0.2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</row>
    <row r="459" spans="1:13" x14ac:dyDescent="0.2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</row>
    <row r="460" spans="1:13" x14ac:dyDescent="0.2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</row>
    <row r="461" spans="1:13" x14ac:dyDescent="0.2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</row>
    <row r="462" spans="1:13" x14ac:dyDescent="0.2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</row>
    <row r="463" spans="1:13" x14ac:dyDescent="0.2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</row>
    <row r="464" spans="1:13" x14ac:dyDescent="0.2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</row>
    <row r="465" spans="1:13" x14ac:dyDescent="0.2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</row>
    <row r="466" spans="1:13" x14ac:dyDescent="0.2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</row>
  </sheetData>
  <mergeCells count="1"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374-720E-4056-ABD9-5038ABF07C55}">
  <sheetPr>
    <pageSetUpPr fitToPage="1"/>
  </sheetPr>
  <dimension ref="A2:F26"/>
  <sheetViews>
    <sheetView topLeftCell="A5" workbookViewId="0">
      <selection activeCell="L17" sqref="L17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309" t="s">
        <v>475</v>
      </c>
      <c r="B2" s="309"/>
      <c r="C2" s="309"/>
      <c r="D2" s="309"/>
      <c r="E2" s="309"/>
      <c r="F2" s="309"/>
    </row>
    <row r="4" spans="1:6" ht="29.25" customHeight="1" x14ac:dyDescent="0.25">
      <c r="A4" s="310" t="s">
        <v>392</v>
      </c>
      <c r="B4" s="310"/>
      <c r="C4" s="310"/>
      <c r="D4" s="310"/>
      <c r="E4" s="310"/>
      <c r="F4" s="310"/>
    </row>
    <row r="5" spans="1:6" ht="43.5" customHeight="1" x14ac:dyDescent="0.25">
      <c r="A5" s="4" t="s">
        <v>22</v>
      </c>
      <c r="B5" s="128" t="s">
        <v>23</v>
      </c>
      <c r="C5" s="128" t="s">
        <v>24</v>
      </c>
      <c r="D5" s="128" t="s">
        <v>25</v>
      </c>
      <c r="E5" s="128" t="s">
        <v>26</v>
      </c>
      <c r="F5" s="128" t="s">
        <v>27</v>
      </c>
    </row>
    <row r="6" spans="1:6" ht="17.25" customHeight="1" x14ac:dyDescent="0.25">
      <c r="A6" s="150"/>
      <c r="B6" s="151">
        <v>2023</v>
      </c>
      <c r="C6" s="151">
        <v>2024</v>
      </c>
      <c r="D6" s="151">
        <v>2024</v>
      </c>
      <c r="E6" s="151">
        <v>2024</v>
      </c>
      <c r="F6" s="151"/>
    </row>
    <row r="7" spans="1:6" x14ac:dyDescent="0.25">
      <c r="A7" s="5" t="s">
        <v>28</v>
      </c>
      <c r="B7" s="220">
        <v>9999.24</v>
      </c>
      <c r="C7" s="220">
        <v>5850</v>
      </c>
      <c r="D7" s="220">
        <v>5850</v>
      </c>
      <c r="E7" s="220">
        <v>8310.52</v>
      </c>
      <c r="F7" s="221">
        <v>1.4206000000000001</v>
      </c>
    </row>
    <row r="8" spans="1:6" x14ac:dyDescent="0.25">
      <c r="A8" s="5" t="s">
        <v>29</v>
      </c>
      <c r="B8" s="220">
        <v>5191.57</v>
      </c>
      <c r="C8" s="220">
        <v>200</v>
      </c>
      <c r="D8" s="220">
        <v>200</v>
      </c>
      <c r="E8" s="220">
        <v>4676.93</v>
      </c>
      <c r="F8" s="221">
        <v>23.384599999999999</v>
      </c>
    </row>
    <row r="9" spans="1:6" x14ac:dyDescent="0.25">
      <c r="A9" s="5" t="s">
        <v>30</v>
      </c>
      <c r="B9" s="220">
        <v>0</v>
      </c>
      <c r="C9" s="220">
        <v>0</v>
      </c>
      <c r="D9" s="220">
        <v>0</v>
      </c>
      <c r="E9" s="220">
        <v>0</v>
      </c>
      <c r="F9" s="221">
        <v>0</v>
      </c>
    </row>
    <row r="10" spans="1:6" x14ac:dyDescent="0.25">
      <c r="A10" s="5" t="s">
        <v>31</v>
      </c>
      <c r="B10" s="220">
        <v>1442.43</v>
      </c>
      <c r="C10" s="220">
        <v>0</v>
      </c>
      <c r="D10" s="220">
        <v>0</v>
      </c>
      <c r="E10" s="220">
        <v>27.23</v>
      </c>
      <c r="F10" s="221">
        <v>0</v>
      </c>
    </row>
    <row r="11" spans="1:6" x14ac:dyDescent="0.25">
      <c r="A11" s="6" t="s">
        <v>32</v>
      </c>
      <c r="B11" s="222">
        <v>16633.240000000002</v>
      </c>
      <c r="C11" s="222">
        <v>6050</v>
      </c>
      <c r="D11" s="222">
        <v>6050</v>
      </c>
      <c r="E11" s="222">
        <v>13014.68</v>
      </c>
      <c r="F11" s="223">
        <v>2.1511999999999998</v>
      </c>
    </row>
    <row r="14" spans="1:6" ht="36" customHeight="1" x14ac:dyDescent="0.25">
      <c r="A14" s="311" t="s">
        <v>393</v>
      </c>
      <c r="B14" s="310"/>
    </row>
    <row r="15" spans="1:6" ht="15.75" thickBot="1" x14ac:dyDescent="0.3">
      <c r="A15" s="138" t="s">
        <v>20</v>
      </c>
      <c r="B15" s="209" t="s">
        <v>138</v>
      </c>
    </row>
    <row r="16" spans="1:6" ht="16.5" thickBot="1" x14ac:dyDescent="0.3">
      <c r="A16" s="140" t="s">
        <v>34</v>
      </c>
      <c r="B16" s="224">
        <v>3692.86</v>
      </c>
    </row>
    <row r="17" spans="1:6" ht="16.5" thickBot="1" x14ac:dyDescent="0.3">
      <c r="A17" s="140" t="s">
        <v>35</v>
      </c>
      <c r="B17" s="225">
        <v>3093.17</v>
      </c>
    </row>
    <row r="18" spans="1:6" ht="16.5" thickBot="1" x14ac:dyDescent="0.3">
      <c r="A18" s="140" t="s">
        <v>36</v>
      </c>
      <c r="B18" s="225">
        <v>2778.91</v>
      </c>
    </row>
    <row r="19" spans="1:6" ht="16.5" thickBot="1" x14ac:dyDescent="0.3">
      <c r="A19" s="140" t="s">
        <v>37</v>
      </c>
      <c r="B19" s="225">
        <v>3449.74</v>
      </c>
    </row>
    <row r="20" spans="1:6" ht="16.5" thickBot="1" x14ac:dyDescent="0.3">
      <c r="A20" s="138" t="s">
        <v>32</v>
      </c>
      <c r="B20" s="226">
        <v>13014.68</v>
      </c>
    </row>
    <row r="23" spans="1:6" ht="24.75" customHeight="1" x14ac:dyDescent="0.25">
      <c r="A23" s="308" t="s">
        <v>449</v>
      </c>
      <c r="B23" s="308"/>
      <c r="C23" s="308"/>
      <c r="D23" s="308"/>
      <c r="E23" s="308"/>
      <c r="F23" s="308"/>
    </row>
    <row r="24" spans="1:6" x14ac:dyDescent="0.25">
      <c r="A24" s="312"/>
      <c r="B24" s="152" t="s">
        <v>47</v>
      </c>
      <c r="C24" s="152" t="s">
        <v>47</v>
      </c>
      <c r="D24" s="153" t="s">
        <v>48</v>
      </c>
      <c r="E24" s="152" t="s">
        <v>49</v>
      </c>
      <c r="F24" s="152" t="s">
        <v>47</v>
      </c>
    </row>
    <row r="25" spans="1:6" x14ac:dyDescent="0.25">
      <c r="A25" s="312"/>
      <c r="B25" s="154">
        <v>2022</v>
      </c>
      <c r="C25" s="154">
        <v>2023</v>
      </c>
      <c r="D25" s="154">
        <v>2024</v>
      </c>
      <c r="E25" s="154">
        <v>2024</v>
      </c>
      <c r="F25" s="154">
        <v>2024</v>
      </c>
    </row>
    <row r="26" spans="1:6" x14ac:dyDescent="0.25">
      <c r="A26" s="5" t="s">
        <v>450</v>
      </c>
      <c r="B26" s="125">
        <v>5804.07</v>
      </c>
      <c r="C26" s="125">
        <v>9999.24</v>
      </c>
      <c r="D26" s="125">
        <v>5850</v>
      </c>
      <c r="E26" s="125">
        <v>5850</v>
      </c>
      <c r="F26" s="220">
        <v>8310.52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EB9C-441E-43F3-AA11-273F8D9FFD24}">
  <dimension ref="A1:E7"/>
  <sheetViews>
    <sheetView workbookViewId="0">
      <selection activeCell="L22" sqref="L22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309" t="s">
        <v>497</v>
      </c>
      <c r="B1" s="309"/>
      <c r="C1" s="309"/>
      <c r="D1" s="309"/>
      <c r="E1" s="309"/>
    </row>
    <row r="3" spans="1:5" ht="55.5" customHeight="1" x14ac:dyDescent="0.25">
      <c r="A3" s="315" t="s">
        <v>321</v>
      </c>
      <c r="B3" s="362"/>
      <c r="C3" s="362"/>
      <c r="D3" s="362"/>
      <c r="E3" s="362"/>
    </row>
    <row r="4" spans="1:5" ht="30" x14ac:dyDescent="0.25">
      <c r="A4" s="42" t="s">
        <v>101</v>
      </c>
      <c r="B4" s="42" t="s">
        <v>576</v>
      </c>
      <c r="C4" s="42" t="s">
        <v>578</v>
      </c>
      <c r="D4" s="42" t="s">
        <v>536</v>
      </c>
      <c r="E4" s="42" t="s">
        <v>319</v>
      </c>
    </row>
    <row r="5" spans="1:5" x14ac:dyDescent="0.25">
      <c r="A5" s="3" t="s">
        <v>52</v>
      </c>
      <c r="B5" s="62">
        <v>0</v>
      </c>
      <c r="C5" s="62">
        <v>0</v>
      </c>
      <c r="D5" s="62">
        <v>0</v>
      </c>
      <c r="E5" s="62">
        <v>0</v>
      </c>
    </row>
    <row r="6" spans="1:5" x14ac:dyDescent="0.25">
      <c r="A6" s="3" t="s">
        <v>57</v>
      </c>
      <c r="B6" s="62">
        <v>0</v>
      </c>
      <c r="C6" s="62">
        <v>0</v>
      </c>
      <c r="D6" s="62">
        <v>0</v>
      </c>
      <c r="E6" s="62">
        <v>0</v>
      </c>
    </row>
    <row r="7" spans="1:5" x14ac:dyDescent="0.25">
      <c r="A7" s="106" t="s">
        <v>32</v>
      </c>
      <c r="B7" s="106">
        <v>0</v>
      </c>
      <c r="C7" s="106">
        <v>0</v>
      </c>
      <c r="D7" s="106">
        <v>0</v>
      </c>
      <c r="E7" s="106">
        <v>0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6159-A6B3-4388-81F9-4FE62325696A}">
  <dimension ref="A1:F11"/>
  <sheetViews>
    <sheetView workbookViewId="0">
      <selection activeCell="K18" sqref="K18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309" t="s">
        <v>498</v>
      </c>
      <c r="B1" s="309"/>
      <c r="C1" s="309"/>
      <c r="D1" s="309"/>
      <c r="E1" s="309"/>
      <c r="F1" s="309"/>
    </row>
    <row r="3" spans="1:6" x14ac:dyDescent="0.25">
      <c r="A3" s="362" t="s">
        <v>326</v>
      </c>
      <c r="B3" s="362"/>
      <c r="C3" s="362"/>
      <c r="D3" s="362"/>
      <c r="E3" s="362"/>
      <c r="F3" s="362"/>
    </row>
    <row r="4" spans="1:6" x14ac:dyDescent="0.25">
      <c r="A4" s="333" t="s">
        <v>84</v>
      </c>
      <c r="B4" s="333" t="s">
        <v>323</v>
      </c>
      <c r="C4" s="333" t="s">
        <v>324</v>
      </c>
      <c r="D4" s="331" t="s">
        <v>405</v>
      </c>
      <c r="E4" s="368" t="s">
        <v>105</v>
      </c>
      <c r="F4" s="368"/>
    </row>
    <row r="5" spans="1:6" x14ac:dyDescent="0.25">
      <c r="A5" s="333"/>
      <c r="B5" s="333"/>
      <c r="C5" s="333"/>
      <c r="D5" s="333"/>
      <c r="E5" s="61" t="s">
        <v>325</v>
      </c>
      <c r="F5" s="61" t="s">
        <v>406</v>
      </c>
    </row>
    <row r="6" spans="1:6" x14ac:dyDescent="0.25">
      <c r="A6" s="5" t="s">
        <v>594</v>
      </c>
      <c r="B6" s="5">
        <v>0</v>
      </c>
      <c r="C6" s="5"/>
      <c r="D6" s="5">
        <v>0</v>
      </c>
      <c r="E6" s="5">
        <v>0</v>
      </c>
      <c r="F6" s="5">
        <v>0</v>
      </c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508-ECC7-4F54-97D5-3D091DC359C4}">
  <sheetPr>
    <tabColor rgb="FFFFC000"/>
  </sheetPr>
  <dimension ref="A1:I20"/>
  <sheetViews>
    <sheetView workbookViewId="0">
      <selection activeCell="B2" sqref="B2"/>
    </sheetView>
  </sheetViews>
  <sheetFormatPr defaultRowHeight="15" x14ac:dyDescent="0.25"/>
  <cols>
    <col min="1" max="1" width="32.85546875" bestFit="1" customWidth="1"/>
    <col min="2" max="2" width="13.140625" bestFit="1" customWidth="1"/>
    <col min="3" max="4" width="9.5703125" bestFit="1" customWidth="1"/>
    <col min="5" max="5" width="5" bestFit="1" customWidth="1"/>
    <col min="6" max="6" width="22.7109375" bestFit="1" customWidth="1"/>
    <col min="7" max="7" width="13.140625" bestFit="1" customWidth="1"/>
    <col min="8" max="8" width="14.140625" bestFit="1" customWidth="1"/>
    <col min="9" max="9" width="17" customWidth="1"/>
  </cols>
  <sheetData>
    <row r="1" spans="1:9" ht="33.75" customHeight="1" x14ac:dyDescent="0.25">
      <c r="A1" s="391" t="s">
        <v>499</v>
      </c>
      <c r="B1" s="391"/>
      <c r="C1" s="391"/>
      <c r="D1" s="391"/>
      <c r="E1" s="391"/>
      <c r="F1" s="391"/>
      <c r="G1" s="391"/>
      <c r="H1" s="391"/>
      <c r="I1" s="391"/>
    </row>
    <row r="3" spans="1:9" ht="38.25" customHeight="1" x14ac:dyDescent="0.25">
      <c r="A3" s="392" t="s">
        <v>333</v>
      </c>
      <c r="B3" s="392"/>
      <c r="C3" s="392"/>
      <c r="D3" s="392"/>
      <c r="E3" s="200"/>
      <c r="F3" s="392" t="s">
        <v>333</v>
      </c>
      <c r="G3" s="392"/>
      <c r="H3" s="392"/>
      <c r="I3" s="392"/>
    </row>
    <row r="4" spans="1:9" ht="25.5" x14ac:dyDescent="0.25">
      <c r="A4" s="43" t="s">
        <v>329</v>
      </c>
      <c r="B4" s="43" t="s">
        <v>330</v>
      </c>
      <c r="C4" s="43" t="s">
        <v>536</v>
      </c>
      <c r="D4" s="43" t="s">
        <v>319</v>
      </c>
      <c r="E4" s="200"/>
      <c r="F4" s="198" t="s">
        <v>329</v>
      </c>
      <c r="G4" s="198" t="s">
        <v>330</v>
      </c>
      <c r="H4" s="198" t="s">
        <v>536</v>
      </c>
      <c r="I4" s="198" t="s">
        <v>319</v>
      </c>
    </row>
    <row r="5" spans="1:9" x14ac:dyDescent="0.25">
      <c r="A5" s="107" t="s">
        <v>331</v>
      </c>
      <c r="B5" s="107">
        <v>51730</v>
      </c>
      <c r="C5" s="146">
        <v>46.8</v>
      </c>
      <c r="D5" s="156">
        <v>48.49</v>
      </c>
      <c r="E5" s="200"/>
      <c r="F5" s="107" t="s">
        <v>331</v>
      </c>
      <c r="G5" s="107">
        <v>51960</v>
      </c>
      <c r="H5" s="146">
        <v>114.7</v>
      </c>
      <c r="I5" s="146">
        <v>79.52</v>
      </c>
    </row>
    <row r="6" spans="1:9" x14ac:dyDescent="0.25">
      <c r="A6" s="107" t="s">
        <v>332</v>
      </c>
      <c r="B6" s="107">
        <v>51731</v>
      </c>
      <c r="C6" s="146">
        <v>0</v>
      </c>
      <c r="D6" s="156">
        <v>0</v>
      </c>
      <c r="E6" s="200"/>
      <c r="F6" s="107" t="s">
        <v>332</v>
      </c>
      <c r="G6" s="107">
        <v>51961</v>
      </c>
      <c r="H6" s="146">
        <v>0</v>
      </c>
      <c r="I6" s="146">
        <v>0</v>
      </c>
    </row>
    <row r="7" spans="1:9" x14ac:dyDescent="0.25">
      <c r="A7" s="8" t="s">
        <v>32</v>
      </c>
      <c r="B7" s="8">
        <v>5173</v>
      </c>
      <c r="C7" s="157">
        <f t="shared" ref="C7:D7" si="0">SUM(C5:C6)</f>
        <v>46.8</v>
      </c>
      <c r="D7" s="157">
        <f t="shared" si="0"/>
        <v>48.49</v>
      </c>
      <c r="E7" s="200"/>
      <c r="F7" s="107" t="s">
        <v>549</v>
      </c>
      <c r="G7" s="107">
        <v>51962</v>
      </c>
      <c r="H7" s="146">
        <v>1351.29</v>
      </c>
      <c r="I7" s="146">
        <v>1235.4100000000001</v>
      </c>
    </row>
    <row r="8" spans="1:9" ht="15" customHeight="1" x14ac:dyDescent="0.25">
      <c r="A8" s="393" t="s">
        <v>407</v>
      </c>
      <c r="B8" s="393"/>
      <c r="C8" s="393"/>
      <c r="D8" s="393"/>
      <c r="E8" s="200"/>
      <c r="F8" s="8" t="s">
        <v>32</v>
      </c>
      <c r="G8" s="8">
        <v>5196</v>
      </c>
      <c r="H8" s="271">
        <f>SUM(H5:H7)</f>
        <v>1465.99</v>
      </c>
      <c r="I8" s="271">
        <f>SUM(I5:I7)</f>
        <v>1314.93</v>
      </c>
    </row>
    <row r="9" spans="1:9" x14ac:dyDescent="0.25">
      <c r="A9" s="394"/>
      <c r="B9" s="394"/>
      <c r="C9" s="394"/>
      <c r="D9" s="394"/>
      <c r="E9" s="200"/>
      <c r="F9" s="393" t="s">
        <v>553</v>
      </c>
      <c r="G9" s="393"/>
      <c r="H9" s="393"/>
      <c r="I9" s="393"/>
    </row>
    <row r="10" spans="1:9" ht="21.75" customHeight="1" x14ac:dyDescent="0.25">
      <c r="A10" s="394"/>
      <c r="B10" s="394"/>
      <c r="C10" s="394"/>
      <c r="D10" s="394"/>
      <c r="F10" s="394"/>
      <c r="G10" s="394"/>
      <c r="H10" s="394"/>
      <c r="I10" s="394"/>
    </row>
    <row r="11" spans="1:9" ht="29.25" customHeight="1" x14ac:dyDescent="0.25">
      <c r="F11" s="394"/>
      <c r="G11" s="394"/>
      <c r="H11" s="394"/>
      <c r="I11" s="394"/>
    </row>
    <row r="13" spans="1:9" ht="24" customHeight="1" x14ac:dyDescent="0.25">
      <c r="A13" s="362" t="s">
        <v>550</v>
      </c>
      <c r="B13" s="362"/>
      <c r="C13" s="362"/>
      <c r="D13" s="362"/>
      <c r="E13" s="362"/>
      <c r="F13" s="362"/>
      <c r="G13" s="362"/>
    </row>
    <row r="14" spans="1:9" x14ac:dyDescent="0.25">
      <c r="A14" s="389" t="s">
        <v>551</v>
      </c>
      <c r="B14" s="395" t="s">
        <v>131</v>
      </c>
      <c r="C14" s="396"/>
      <c r="D14" s="395" t="s">
        <v>552</v>
      </c>
      <c r="E14" s="396"/>
      <c r="F14" s="395" t="s">
        <v>138</v>
      </c>
      <c r="G14" s="396"/>
    </row>
    <row r="15" spans="1:9" x14ac:dyDescent="0.25">
      <c r="A15" s="390"/>
      <c r="B15" s="108">
        <v>5173</v>
      </c>
      <c r="C15" s="108">
        <v>5196</v>
      </c>
      <c r="D15" s="108">
        <v>5173</v>
      </c>
      <c r="E15" s="108">
        <v>5196</v>
      </c>
      <c r="F15" s="108">
        <v>5173</v>
      </c>
      <c r="G15" s="108">
        <v>5196</v>
      </c>
    </row>
    <row r="16" spans="1:9" x14ac:dyDescent="0.25">
      <c r="A16" s="109" t="s">
        <v>334</v>
      </c>
      <c r="B16" s="110">
        <v>0</v>
      </c>
      <c r="C16" s="110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109" t="s">
        <v>335</v>
      </c>
      <c r="B17" s="272">
        <v>0</v>
      </c>
      <c r="C17" s="272">
        <v>0</v>
      </c>
      <c r="D17" s="273">
        <v>0</v>
      </c>
      <c r="E17" s="273">
        <v>0</v>
      </c>
      <c r="F17" s="273">
        <v>0</v>
      </c>
      <c r="G17" s="273">
        <v>0</v>
      </c>
    </row>
    <row r="18" spans="1:7" x14ac:dyDescent="0.25">
      <c r="A18" s="111" t="s">
        <v>336</v>
      </c>
      <c r="B18" s="274">
        <v>0</v>
      </c>
      <c r="C18" s="274">
        <v>0</v>
      </c>
      <c r="D18" s="273">
        <v>0</v>
      </c>
      <c r="E18" s="273">
        <v>0</v>
      </c>
      <c r="F18" s="273">
        <v>0</v>
      </c>
      <c r="G18" s="273">
        <v>0</v>
      </c>
    </row>
    <row r="19" spans="1:7" ht="15" customHeight="1" x14ac:dyDescent="0.25">
      <c r="A19" s="387" t="s">
        <v>408</v>
      </c>
      <c r="B19" s="388"/>
      <c r="C19" s="388"/>
      <c r="D19" s="388"/>
      <c r="E19" s="388"/>
      <c r="F19" s="388"/>
      <c r="G19" s="388"/>
    </row>
    <row r="20" spans="1:7" x14ac:dyDescent="0.25">
      <c r="A20" s="204"/>
      <c r="B20" s="205"/>
      <c r="C20" s="205"/>
      <c r="D20" s="205"/>
      <c r="E20" s="205"/>
      <c r="F20" s="205"/>
      <c r="G20" s="205"/>
    </row>
  </sheetData>
  <mergeCells count="11">
    <mergeCell ref="A19:G19"/>
    <mergeCell ref="A14:A15"/>
    <mergeCell ref="A1:I1"/>
    <mergeCell ref="A3:D3"/>
    <mergeCell ref="A8:D10"/>
    <mergeCell ref="F3:I3"/>
    <mergeCell ref="F9:I11"/>
    <mergeCell ref="F14:G14"/>
    <mergeCell ref="D14:E14"/>
    <mergeCell ref="B14:C14"/>
    <mergeCell ref="A13:G13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D602-9F92-4088-A73D-4A3D48F6EF4F}">
  <sheetPr>
    <pageSetUpPr fitToPage="1"/>
  </sheetPr>
  <dimension ref="A1:G22"/>
  <sheetViews>
    <sheetView workbookViewId="0">
      <selection activeCell="G5" sqref="G5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7" width="28.28515625" customWidth="1"/>
  </cols>
  <sheetData>
    <row r="1" spans="1:7" x14ac:dyDescent="0.25">
      <c r="A1" s="309" t="s">
        <v>500</v>
      </c>
      <c r="B1" s="309"/>
      <c r="C1" s="309"/>
      <c r="D1" s="309"/>
      <c r="E1" s="309"/>
      <c r="F1" s="309"/>
      <c r="G1" s="309"/>
    </row>
    <row r="3" spans="1:7" x14ac:dyDescent="0.25">
      <c r="A3" s="362" t="s">
        <v>343</v>
      </c>
      <c r="B3" s="362"/>
      <c r="C3" s="362"/>
      <c r="D3" s="362"/>
      <c r="E3" s="362"/>
      <c r="F3" s="362"/>
    </row>
    <row r="4" spans="1:7" x14ac:dyDescent="0.25">
      <c r="A4" s="112" t="s">
        <v>338</v>
      </c>
      <c r="B4" s="112" t="s">
        <v>339</v>
      </c>
      <c r="C4" s="112" t="s">
        <v>345</v>
      </c>
      <c r="D4" s="112" t="s">
        <v>344</v>
      </c>
      <c r="E4" s="112" t="s">
        <v>336</v>
      </c>
      <c r="F4" s="112" t="s">
        <v>340</v>
      </c>
      <c r="G4" s="112" t="s">
        <v>356</v>
      </c>
    </row>
    <row r="5" spans="1:7" x14ac:dyDescent="0.25">
      <c r="A5" s="119"/>
      <c r="B5" s="79"/>
      <c r="C5" s="120"/>
      <c r="D5" s="121"/>
      <c r="E5" s="121"/>
      <c r="F5" s="122"/>
      <c r="G5" s="275" t="s">
        <v>612</v>
      </c>
    </row>
    <row r="6" spans="1:7" x14ac:dyDescent="0.25">
      <c r="A6" s="123"/>
      <c r="B6" s="122"/>
      <c r="C6" s="124"/>
      <c r="D6" s="122"/>
      <c r="E6" s="122"/>
      <c r="F6" s="122"/>
      <c r="G6" s="275"/>
    </row>
    <row r="7" spans="1:7" x14ac:dyDescent="0.25">
      <c r="A7" s="123"/>
      <c r="B7" s="122"/>
      <c r="C7" s="121"/>
      <c r="D7" s="124"/>
      <c r="E7" s="124"/>
      <c r="F7" s="124"/>
      <c r="G7" s="276"/>
    </row>
    <row r="8" spans="1:7" x14ac:dyDescent="0.25">
      <c r="A8" s="123"/>
      <c r="B8" s="122"/>
      <c r="C8" s="121"/>
      <c r="D8" s="124"/>
      <c r="E8" s="124"/>
      <c r="F8" s="124"/>
      <c r="G8" s="276"/>
    </row>
    <row r="11" spans="1:7" x14ac:dyDescent="0.25">
      <c r="A11" s="397" t="s">
        <v>351</v>
      </c>
      <c r="B11" s="397"/>
      <c r="C11" s="397"/>
      <c r="D11" s="397"/>
      <c r="E11" s="397"/>
      <c r="F11" s="397"/>
    </row>
    <row r="12" spans="1:7" x14ac:dyDescent="0.25">
      <c r="A12" s="112" t="s">
        <v>338</v>
      </c>
      <c r="B12" s="112" t="s">
        <v>339</v>
      </c>
      <c r="C12" s="112" t="s">
        <v>345</v>
      </c>
      <c r="D12" s="112" t="s">
        <v>344</v>
      </c>
      <c r="E12" s="112" t="s">
        <v>336</v>
      </c>
      <c r="F12" s="112" t="s">
        <v>340</v>
      </c>
      <c r="G12" s="112" t="s">
        <v>357</v>
      </c>
    </row>
    <row r="13" spans="1:7" ht="51.75" customHeight="1" x14ac:dyDescent="0.25">
      <c r="A13" s="116" t="s">
        <v>348</v>
      </c>
      <c r="B13" s="117" t="s">
        <v>349</v>
      </c>
      <c r="C13" s="118" t="s">
        <v>350</v>
      </c>
      <c r="D13" s="115" t="s">
        <v>346</v>
      </c>
      <c r="E13" s="115" t="s">
        <v>347</v>
      </c>
      <c r="F13" s="113" t="s">
        <v>352</v>
      </c>
      <c r="G13" s="113" t="s">
        <v>358</v>
      </c>
    </row>
    <row r="15" spans="1:7" ht="60" x14ac:dyDescent="0.25">
      <c r="A15" s="113">
        <v>4</v>
      </c>
      <c r="B15" s="113" t="s">
        <v>341</v>
      </c>
      <c r="C15" s="115" t="s">
        <v>353</v>
      </c>
      <c r="D15" s="125">
        <v>200000</v>
      </c>
      <c r="E15" s="125">
        <v>26000</v>
      </c>
      <c r="F15" s="398" t="s">
        <v>355</v>
      </c>
      <c r="G15" s="398"/>
    </row>
    <row r="16" spans="1:7" ht="30" x14ac:dyDescent="0.25">
      <c r="A16" s="113">
        <v>2</v>
      </c>
      <c r="B16" s="113" t="s">
        <v>342</v>
      </c>
      <c r="C16" s="115" t="s">
        <v>354</v>
      </c>
      <c r="D16" s="125">
        <v>50000</v>
      </c>
      <c r="E16" s="125">
        <v>0</v>
      </c>
      <c r="F16" s="399"/>
      <c r="G16" s="399"/>
    </row>
    <row r="17" spans="1:1" x14ac:dyDescent="0.25">
      <c r="A17" s="114"/>
    </row>
    <row r="18" spans="1:1" x14ac:dyDescent="0.25">
      <c r="A18" s="114"/>
    </row>
    <row r="19" spans="1:1" x14ac:dyDescent="0.25">
      <c r="A19" s="114"/>
    </row>
    <row r="20" spans="1:1" x14ac:dyDescent="0.25">
      <c r="A20" s="114"/>
    </row>
    <row r="21" spans="1:1" x14ac:dyDescent="0.25">
      <c r="A21" s="114"/>
    </row>
    <row r="22" spans="1:1" x14ac:dyDescent="0.25">
      <c r="A22" s="114"/>
    </row>
  </sheetData>
  <mergeCells count="5">
    <mergeCell ref="A3:F3"/>
    <mergeCell ref="A11:F11"/>
    <mergeCell ref="F15:F16"/>
    <mergeCell ref="G15:G16"/>
    <mergeCell ref="A1:G1"/>
  </mergeCells>
  <pageMargins left="0.7" right="0.7" top="0.78740157499999996" bottom="0.78740157499999996" header="0.3" footer="0.3"/>
  <pageSetup paperSize="9" scale="7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9B90-86DB-4971-BF10-3CDBA636E707}">
  <dimension ref="A2:G16"/>
  <sheetViews>
    <sheetView workbookViewId="0">
      <selection activeCell="G9" sqref="G9"/>
    </sheetView>
  </sheetViews>
  <sheetFormatPr defaultRowHeight="15" x14ac:dyDescent="0.25"/>
  <cols>
    <col min="1" max="5" width="19.140625" customWidth="1"/>
    <col min="7" max="7" width="19.140625" customWidth="1"/>
  </cols>
  <sheetData>
    <row r="2" spans="1:7" x14ac:dyDescent="0.25">
      <c r="A2" s="309" t="s">
        <v>501</v>
      </c>
      <c r="B2" s="309"/>
      <c r="C2" s="309"/>
      <c r="D2" s="309"/>
      <c r="E2" s="309"/>
      <c r="F2" s="309"/>
      <c r="G2" s="309"/>
    </row>
    <row r="4" spans="1:7" s="131" customFormat="1" x14ac:dyDescent="0.25">
      <c r="A4" s="362" t="s">
        <v>365</v>
      </c>
      <c r="B4" s="362"/>
      <c r="C4" s="362"/>
      <c r="D4" s="362"/>
      <c r="E4" s="362"/>
    </row>
    <row r="5" spans="1:7" x14ac:dyDescent="0.25">
      <c r="A5" s="42" t="s">
        <v>359</v>
      </c>
      <c r="B5" s="42" t="s">
        <v>360</v>
      </c>
      <c r="C5" s="42" t="s">
        <v>361</v>
      </c>
      <c r="D5" s="42" t="s">
        <v>362</v>
      </c>
      <c r="E5" s="42" t="s">
        <v>363</v>
      </c>
    </row>
    <row r="6" spans="1:7" x14ac:dyDescent="0.25">
      <c r="A6" s="282" t="s">
        <v>594</v>
      </c>
      <c r="B6" s="282"/>
      <c r="C6" s="282"/>
      <c r="D6" s="282" t="s">
        <v>631</v>
      </c>
      <c r="E6" s="282"/>
    </row>
    <row r="7" spans="1:7" x14ac:dyDescent="0.25">
      <c r="A7" s="126" t="s">
        <v>364</v>
      </c>
    </row>
    <row r="8" spans="1:7" x14ac:dyDescent="0.25">
      <c r="A8" s="126"/>
    </row>
    <row r="10" spans="1:7" x14ac:dyDescent="0.25">
      <c r="A10" s="362" t="s">
        <v>366</v>
      </c>
      <c r="B10" s="362"/>
      <c r="C10" s="362"/>
      <c r="D10" s="362"/>
      <c r="E10" s="362"/>
    </row>
    <row r="11" spans="1:7" x14ac:dyDescent="0.25">
      <c r="A11" s="209" t="s">
        <v>359</v>
      </c>
      <c r="B11" s="209" t="s">
        <v>360</v>
      </c>
      <c r="C11" s="209" t="s">
        <v>361</v>
      </c>
      <c r="D11" s="209" t="s">
        <v>362</v>
      </c>
      <c r="E11" s="209" t="s">
        <v>363</v>
      </c>
    </row>
    <row r="12" spans="1:7" ht="30" x14ac:dyDescent="0.25">
      <c r="A12" s="62" t="s">
        <v>594</v>
      </c>
      <c r="B12" s="62" t="s">
        <v>620</v>
      </c>
      <c r="C12" s="62" t="s">
        <v>613</v>
      </c>
      <c r="D12" s="62" t="s">
        <v>614</v>
      </c>
      <c r="E12" s="277">
        <v>66.81</v>
      </c>
    </row>
    <row r="13" spans="1:7" ht="30" x14ac:dyDescent="0.25">
      <c r="A13" s="62" t="s">
        <v>594</v>
      </c>
      <c r="B13" s="62" t="s">
        <v>619</v>
      </c>
      <c r="C13" s="62" t="s">
        <v>615</v>
      </c>
      <c r="D13" s="62" t="s">
        <v>616</v>
      </c>
      <c r="E13" s="277">
        <v>313.5</v>
      </c>
    </row>
    <row r="14" spans="1:7" x14ac:dyDescent="0.25">
      <c r="A14" s="62" t="s">
        <v>594</v>
      </c>
      <c r="B14" s="62"/>
      <c r="C14" s="62" t="s">
        <v>617</v>
      </c>
      <c r="D14" s="62" t="s">
        <v>618</v>
      </c>
      <c r="E14" s="277">
        <v>380.31</v>
      </c>
    </row>
    <row r="15" spans="1:7" x14ac:dyDescent="0.25">
      <c r="A15" s="62"/>
      <c r="B15" s="62"/>
      <c r="C15" s="62"/>
      <c r="D15" s="62"/>
      <c r="E15" s="277"/>
    </row>
    <row r="16" spans="1:7" x14ac:dyDescent="0.25">
      <c r="A16" s="126" t="s">
        <v>364</v>
      </c>
    </row>
  </sheetData>
  <mergeCells count="3">
    <mergeCell ref="A4:E4"/>
    <mergeCell ref="A2:G2"/>
    <mergeCell ref="A10:E10"/>
  </mergeCells>
  <pageMargins left="0.7" right="0.7" top="0.78740157499999996" bottom="0.78740157499999996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26D1-11E0-4BE1-8A09-B6E16E22D03E}">
  <sheetPr>
    <tabColor rgb="FFFFC000"/>
    <pageSetUpPr fitToPage="1"/>
  </sheetPr>
  <dimension ref="B1:K23"/>
  <sheetViews>
    <sheetView topLeftCell="C6" zoomScale="140" zoomScaleNormal="140" workbookViewId="0">
      <selection activeCell="F17" sqref="F17"/>
    </sheetView>
  </sheetViews>
  <sheetFormatPr defaultRowHeight="15" x14ac:dyDescent="0.25"/>
  <cols>
    <col min="1" max="1" width="4.7109375" bestFit="1" customWidth="1"/>
    <col min="2" max="2" width="14" customWidth="1"/>
    <col min="3" max="3" width="26" bestFit="1" customWidth="1"/>
    <col min="4" max="4" width="20.7109375" customWidth="1"/>
    <col min="5" max="5" width="13" customWidth="1"/>
    <col min="6" max="6" width="31.85546875" customWidth="1"/>
    <col min="7" max="7" width="12.5703125" customWidth="1"/>
    <col min="8" max="8" width="27.28515625" customWidth="1"/>
    <col min="9" max="9" width="12.42578125" customWidth="1"/>
    <col min="10" max="10" width="12.7109375" bestFit="1" customWidth="1"/>
    <col min="11" max="11" width="37.42578125" style="200" bestFit="1" customWidth="1"/>
  </cols>
  <sheetData>
    <row r="1" spans="2:11" x14ac:dyDescent="0.25">
      <c r="B1" s="309" t="s">
        <v>502</v>
      </c>
      <c r="C1" s="309"/>
      <c r="D1" s="309"/>
      <c r="E1" s="309"/>
      <c r="F1" s="309"/>
      <c r="G1" s="309"/>
      <c r="H1" s="309"/>
      <c r="I1" s="309"/>
      <c r="J1" s="309"/>
      <c r="K1" s="309"/>
    </row>
    <row r="3" spans="2:11" x14ac:dyDescent="0.25">
      <c r="B3" s="362" t="s">
        <v>369</v>
      </c>
      <c r="C3" s="362"/>
      <c r="D3" s="362"/>
      <c r="E3" s="362"/>
      <c r="F3" s="362"/>
      <c r="G3" s="362"/>
      <c r="H3" s="362"/>
      <c r="I3" s="362"/>
      <c r="J3" s="362"/>
      <c r="K3" s="362"/>
    </row>
    <row r="4" spans="2:11" ht="30" customHeight="1" x14ac:dyDescent="0.25">
      <c r="B4" s="402" t="s">
        <v>84</v>
      </c>
      <c r="C4" s="402" t="s">
        <v>414</v>
      </c>
      <c r="D4" s="400" t="s">
        <v>370</v>
      </c>
      <c r="E4" s="333" t="s">
        <v>319</v>
      </c>
      <c r="F4" s="333"/>
      <c r="G4" s="333" t="s">
        <v>536</v>
      </c>
      <c r="H4" s="333"/>
      <c r="I4" s="331" t="s">
        <v>555</v>
      </c>
      <c r="J4" s="331"/>
      <c r="K4" s="400" t="s">
        <v>554</v>
      </c>
    </row>
    <row r="5" spans="2:11" x14ac:dyDescent="0.25">
      <c r="B5" s="403"/>
      <c r="C5" s="403"/>
      <c r="D5" s="401"/>
      <c r="E5" s="162" t="s">
        <v>195</v>
      </c>
      <c r="F5" s="162" t="s">
        <v>537</v>
      </c>
      <c r="G5" s="162" t="s">
        <v>195</v>
      </c>
      <c r="H5" s="162" t="s">
        <v>537</v>
      </c>
      <c r="I5" s="161" t="s">
        <v>195</v>
      </c>
      <c r="J5" s="161" t="s">
        <v>544</v>
      </c>
      <c r="K5" s="401"/>
    </row>
    <row r="6" spans="2:11" s="202" customFormat="1" ht="30" x14ac:dyDescent="0.25">
      <c r="B6" s="296" t="s">
        <v>594</v>
      </c>
      <c r="C6" s="296" t="s">
        <v>638</v>
      </c>
      <c r="D6" s="296">
        <v>5021</v>
      </c>
      <c r="E6" s="301">
        <v>26150</v>
      </c>
      <c r="F6" s="297">
        <v>0</v>
      </c>
      <c r="G6" s="301">
        <v>0</v>
      </c>
      <c r="H6" s="297">
        <v>0</v>
      </c>
      <c r="I6" s="301">
        <f>E6-G6</f>
        <v>26150</v>
      </c>
      <c r="J6" s="300">
        <f>F6-H6</f>
        <v>0</v>
      </c>
      <c r="K6" s="298" t="s">
        <v>649</v>
      </c>
    </row>
    <row r="7" spans="2:11" s="202" customFormat="1" ht="30" x14ac:dyDescent="0.25">
      <c r="B7" s="296" t="s">
        <v>594</v>
      </c>
      <c r="C7" s="296" t="s">
        <v>639</v>
      </c>
      <c r="D7" s="296">
        <v>5029</v>
      </c>
      <c r="E7" s="302">
        <v>75154</v>
      </c>
      <c r="F7" s="300">
        <v>0</v>
      </c>
      <c r="G7" s="302">
        <v>51675</v>
      </c>
      <c r="H7" s="300">
        <v>0</v>
      </c>
      <c r="I7" s="301">
        <f t="shared" ref="I7:I16" si="0">E7-G7</f>
        <v>23479</v>
      </c>
      <c r="J7" s="300">
        <f t="shared" ref="J7:J11" si="1">F7-H7</f>
        <v>0</v>
      </c>
      <c r="K7" s="298" t="s">
        <v>650</v>
      </c>
    </row>
    <row r="8" spans="2:11" s="202" customFormat="1" ht="45" x14ac:dyDescent="0.25">
      <c r="B8" s="296" t="s">
        <v>594</v>
      </c>
      <c r="C8" s="296" t="s">
        <v>640</v>
      </c>
      <c r="D8" s="296">
        <v>5132</v>
      </c>
      <c r="E8" s="302">
        <v>6901</v>
      </c>
      <c r="F8" s="299">
        <v>0</v>
      </c>
      <c r="G8" s="302">
        <v>689</v>
      </c>
      <c r="H8" s="299">
        <v>0</v>
      </c>
      <c r="I8" s="301">
        <f t="shared" si="0"/>
        <v>6212</v>
      </c>
      <c r="J8" s="300">
        <f t="shared" si="1"/>
        <v>0</v>
      </c>
      <c r="K8" s="298" t="s">
        <v>651</v>
      </c>
    </row>
    <row r="9" spans="2:11" s="202" customFormat="1" ht="30" x14ac:dyDescent="0.25">
      <c r="B9" s="296" t="s">
        <v>594</v>
      </c>
      <c r="C9" s="296" t="s">
        <v>641</v>
      </c>
      <c r="D9" s="296">
        <v>5134</v>
      </c>
      <c r="E9" s="302">
        <v>5698</v>
      </c>
      <c r="F9" s="296">
        <v>0</v>
      </c>
      <c r="G9" s="302">
        <v>0</v>
      </c>
      <c r="H9" s="296">
        <v>0</v>
      </c>
      <c r="I9" s="301">
        <f t="shared" si="0"/>
        <v>5698</v>
      </c>
      <c r="J9" s="300">
        <f t="shared" si="1"/>
        <v>0</v>
      </c>
      <c r="K9" s="298" t="s">
        <v>652</v>
      </c>
    </row>
    <row r="10" spans="2:11" s="202" customFormat="1" ht="30" x14ac:dyDescent="0.25">
      <c r="B10" s="296" t="s">
        <v>594</v>
      </c>
      <c r="C10" s="296" t="s">
        <v>642</v>
      </c>
      <c r="D10" s="296">
        <v>5136</v>
      </c>
      <c r="E10" s="302">
        <v>5801</v>
      </c>
      <c r="F10" s="299">
        <v>0</v>
      </c>
      <c r="G10" s="302">
        <v>3639</v>
      </c>
      <c r="H10" s="299">
        <v>0</v>
      </c>
      <c r="I10" s="301">
        <f t="shared" si="0"/>
        <v>2162</v>
      </c>
      <c r="J10" s="300">
        <f t="shared" si="1"/>
        <v>0</v>
      </c>
      <c r="K10" s="298" t="s">
        <v>653</v>
      </c>
    </row>
    <row r="11" spans="2:11" s="202" customFormat="1" ht="60" x14ac:dyDescent="0.25">
      <c r="B11" s="296" t="s">
        <v>594</v>
      </c>
      <c r="C11" s="296" t="s">
        <v>643</v>
      </c>
      <c r="D11" s="296">
        <v>5139</v>
      </c>
      <c r="E11" s="302">
        <v>1076121.96</v>
      </c>
      <c r="F11" s="296">
        <v>0</v>
      </c>
      <c r="G11" s="302">
        <v>795563.05</v>
      </c>
      <c r="H11" s="296">
        <v>0</v>
      </c>
      <c r="I11" s="301">
        <f t="shared" si="0"/>
        <v>280558.90999999992</v>
      </c>
      <c r="J11" s="300">
        <f t="shared" si="1"/>
        <v>0</v>
      </c>
      <c r="K11" s="298" t="s">
        <v>654</v>
      </c>
    </row>
    <row r="12" spans="2:11" s="202" customFormat="1" ht="45" x14ac:dyDescent="0.25">
      <c r="B12" s="296" t="s">
        <v>594</v>
      </c>
      <c r="C12" s="296" t="s">
        <v>644</v>
      </c>
      <c r="D12" s="296">
        <v>5153</v>
      </c>
      <c r="E12" s="302" t="s">
        <v>634</v>
      </c>
      <c r="F12" s="296">
        <v>70563</v>
      </c>
      <c r="G12" s="302"/>
      <c r="H12" s="296">
        <v>65396</v>
      </c>
      <c r="I12" s="301"/>
      <c r="J12" s="300">
        <f t="shared" ref="J12:J16" si="2">F12-H12</f>
        <v>5167</v>
      </c>
      <c r="K12" s="298" t="s">
        <v>655</v>
      </c>
    </row>
    <row r="13" spans="2:11" s="202" customFormat="1" ht="30" x14ac:dyDescent="0.25">
      <c r="B13" s="296" t="s">
        <v>594</v>
      </c>
      <c r="C13" s="296" t="s">
        <v>645</v>
      </c>
      <c r="D13" s="296">
        <v>5162</v>
      </c>
      <c r="E13" s="302">
        <v>22134.44</v>
      </c>
      <c r="F13" s="296">
        <v>0</v>
      </c>
      <c r="G13" s="302">
        <v>18212.71</v>
      </c>
      <c r="H13" s="296">
        <v>0</v>
      </c>
      <c r="I13" s="301">
        <f t="shared" si="0"/>
        <v>3921.7299999999996</v>
      </c>
      <c r="J13" s="300">
        <f t="shared" si="2"/>
        <v>0</v>
      </c>
      <c r="K13" s="298" t="s">
        <v>656</v>
      </c>
    </row>
    <row r="14" spans="2:11" s="202" customFormat="1" ht="30" x14ac:dyDescent="0.25">
      <c r="B14" s="296" t="s">
        <v>594</v>
      </c>
      <c r="C14" s="296" t="s">
        <v>646</v>
      </c>
      <c r="D14" s="296">
        <v>5163</v>
      </c>
      <c r="E14" s="302">
        <v>23430</v>
      </c>
      <c r="F14" s="296">
        <v>0</v>
      </c>
      <c r="G14" s="302">
        <v>6326</v>
      </c>
      <c r="H14" s="296">
        <v>0</v>
      </c>
      <c r="I14" s="301">
        <f t="shared" si="0"/>
        <v>17104</v>
      </c>
      <c r="J14" s="300">
        <f t="shared" si="2"/>
        <v>0</v>
      </c>
      <c r="K14" s="303" t="s">
        <v>657</v>
      </c>
    </row>
    <row r="15" spans="2:11" s="202" customFormat="1" ht="45" x14ac:dyDescent="0.25">
      <c r="B15" s="296" t="s">
        <v>594</v>
      </c>
      <c r="C15" s="296" t="s">
        <v>329</v>
      </c>
      <c r="D15" s="296">
        <v>5173</v>
      </c>
      <c r="E15" s="302">
        <v>48489</v>
      </c>
      <c r="F15" s="296">
        <v>0</v>
      </c>
      <c r="G15" s="302">
        <v>46795</v>
      </c>
      <c r="H15" s="296">
        <v>0</v>
      </c>
      <c r="I15" s="301">
        <f t="shared" si="0"/>
        <v>1694</v>
      </c>
      <c r="J15" s="300">
        <f t="shared" si="2"/>
        <v>0</v>
      </c>
      <c r="K15" s="304" t="s">
        <v>658</v>
      </c>
    </row>
    <row r="16" spans="2:11" s="202" customFormat="1" ht="45" x14ac:dyDescent="0.25">
      <c r="B16" s="296" t="s">
        <v>594</v>
      </c>
      <c r="C16" s="296" t="s">
        <v>647</v>
      </c>
      <c r="D16" s="296">
        <v>5362</v>
      </c>
      <c r="E16" s="302">
        <v>3000</v>
      </c>
      <c r="F16" s="296">
        <v>0</v>
      </c>
      <c r="G16" s="302">
        <v>1500</v>
      </c>
      <c r="H16" s="296">
        <v>0</v>
      </c>
      <c r="I16" s="301">
        <f t="shared" si="0"/>
        <v>1500</v>
      </c>
      <c r="J16" s="300">
        <f t="shared" si="2"/>
        <v>0</v>
      </c>
      <c r="K16" s="305" t="s">
        <v>659</v>
      </c>
    </row>
    <row r="21" spans="2:11" x14ac:dyDescent="0.25">
      <c r="B21" s="362" t="s">
        <v>413</v>
      </c>
      <c r="C21" s="362"/>
      <c r="D21" s="362"/>
      <c r="E21" s="362"/>
      <c r="F21" s="362"/>
      <c r="G21" s="362"/>
      <c r="H21" s="362"/>
      <c r="I21" s="362"/>
      <c r="J21" s="160"/>
    </row>
    <row r="22" spans="2:11" ht="30" x14ac:dyDescent="0.25">
      <c r="B22" s="60" t="s">
        <v>84</v>
      </c>
      <c r="C22" s="75" t="s">
        <v>414</v>
      </c>
      <c r="D22" s="59" t="s">
        <v>370</v>
      </c>
      <c r="E22" s="162" t="s">
        <v>372</v>
      </c>
      <c r="F22" s="162" t="s">
        <v>538</v>
      </c>
      <c r="G22" s="162" t="s">
        <v>539</v>
      </c>
      <c r="H22" s="162" t="s">
        <v>540</v>
      </c>
      <c r="I22" s="59" t="s">
        <v>545</v>
      </c>
      <c r="J22" s="161" t="s">
        <v>546</v>
      </c>
      <c r="K22" s="203" t="s">
        <v>368</v>
      </c>
    </row>
    <row r="23" spans="2:11" s="127" customFormat="1" ht="110.25" customHeight="1" x14ac:dyDescent="0.25">
      <c r="B23" s="44" t="s">
        <v>371</v>
      </c>
      <c r="C23" s="86" t="s">
        <v>416</v>
      </c>
      <c r="D23" s="86" t="s">
        <v>415</v>
      </c>
      <c r="E23" s="86" t="s">
        <v>542</v>
      </c>
      <c r="F23" s="86" t="s">
        <v>541</v>
      </c>
      <c r="G23" s="86" t="s">
        <v>543</v>
      </c>
      <c r="H23" s="86" t="s">
        <v>541</v>
      </c>
      <c r="I23" s="86" t="s">
        <v>547</v>
      </c>
      <c r="J23" s="86" t="s">
        <v>548</v>
      </c>
      <c r="K23" s="86" t="s">
        <v>373</v>
      </c>
    </row>
  </sheetData>
  <mergeCells count="10">
    <mergeCell ref="B21:I21"/>
    <mergeCell ref="B3:K3"/>
    <mergeCell ref="B1:K1"/>
    <mergeCell ref="D4:D5"/>
    <mergeCell ref="C4:C5"/>
    <mergeCell ref="B4:B5"/>
    <mergeCell ref="K4:K5"/>
    <mergeCell ref="G4:H4"/>
    <mergeCell ref="E4:F4"/>
    <mergeCell ref="I4:J4"/>
  </mergeCells>
  <phoneticPr fontId="43" type="noConversion"/>
  <pageMargins left="0.17" right="0.19" top="0.78740157499999996" bottom="0.78740157499999996" header="0.3" footer="0.3"/>
  <pageSetup paperSize="9" scale="6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DFF2-17E3-41CB-AE37-E280C893A00D}">
  <sheetPr>
    <pageSetUpPr fitToPage="1"/>
  </sheetPr>
  <dimension ref="A1:F9"/>
  <sheetViews>
    <sheetView workbookViewId="0">
      <selection activeCell="I10" sqref="I10"/>
    </sheetView>
  </sheetViews>
  <sheetFormatPr defaultRowHeight="15" x14ac:dyDescent="0.25"/>
  <cols>
    <col min="1" max="6" width="22.140625" customWidth="1"/>
  </cols>
  <sheetData>
    <row r="1" spans="1:6" x14ac:dyDescent="0.25">
      <c r="A1" s="309" t="s">
        <v>503</v>
      </c>
      <c r="B1" s="309"/>
      <c r="C1" s="309"/>
      <c r="D1" s="309"/>
      <c r="E1" s="309"/>
      <c r="F1" s="309"/>
    </row>
    <row r="3" spans="1:6" s="131" customFormat="1" x14ac:dyDescent="0.25">
      <c r="A3" s="362" t="s">
        <v>382</v>
      </c>
      <c r="B3" s="362"/>
      <c r="C3" s="362"/>
      <c r="D3" s="362"/>
      <c r="E3" s="362"/>
    </row>
    <row r="4" spans="1:6" x14ac:dyDescent="0.25">
      <c r="A4" s="42" t="s">
        <v>359</v>
      </c>
      <c r="B4" s="42" t="s">
        <v>378</v>
      </c>
      <c r="C4" s="42" t="s">
        <v>379</v>
      </c>
      <c r="D4" s="42" t="s">
        <v>380</v>
      </c>
      <c r="E4" s="42" t="s">
        <v>381</v>
      </c>
    </row>
    <row r="5" spans="1:6" x14ac:dyDescent="0.25">
      <c r="A5" s="62" t="s">
        <v>594</v>
      </c>
      <c r="B5" s="62"/>
      <c r="C5" s="62"/>
      <c r="D5" s="62" t="s">
        <v>648</v>
      </c>
      <c r="E5" s="62"/>
    </row>
    <row r="8" spans="1:6" x14ac:dyDescent="0.25">
      <c r="A8" s="209" t="s">
        <v>359</v>
      </c>
      <c r="B8" s="209" t="s">
        <v>378</v>
      </c>
      <c r="C8" s="209" t="s">
        <v>379</v>
      </c>
      <c r="D8" s="209" t="s">
        <v>380</v>
      </c>
      <c r="E8" s="209" t="s">
        <v>381</v>
      </c>
    </row>
    <row r="9" spans="1:6" x14ac:dyDescent="0.25">
      <c r="A9" s="62"/>
      <c r="B9" s="62"/>
      <c r="C9" s="62"/>
      <c r="D9" s="62"/>
      <c r="E9" s="62"/>
    </row>
  </sheetData>
  <mergeCells count="2">
    <mergeCell ref="A3:E3"/>
    <mergeCell ref="A1:F1"/>
  </mergeCells>
  <pageMargins left="0.7" right="0.7" top="0.78740157499999996" bottom="0.78740157499999996" header="0.3" footer="0.3"/>
  <pageSetup paperSize="9" scale="9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127C-BD4D-4436-BBD6-700C1B9419DF}">
  <sheetPr>
    <pageSetUpPr fitToPage="1"/>
  </sheetPr>
  <dimension ref="A1:E12"/>
  <sheetViews>
    <sheetView workbookViewId="0">
      <selection sqref="A1:E11"/>
    </sheetView>
  </sheetViews>
  <sheetFormatPr defaultRowHeight="15" x14ac:dyDescent="0.25"/>
  <cols>
    <col min="1" max="5" width="26.5703125" customWidth="1"/>
  </cols>
  <sheetData>
    <row r="1" spans="1:5" x14ac:dyDescent="0.25">
      <c r="A1" s="309" t="s">
        <v>504</v>
      </c>
      <c r="B1" s="309"/>
      <c r="C1" s="309"/>
      <c r="D1" s="309"/>
      <c r="E1" s="309"/>
    </row>
    <row r="3" spans="1:5" x14ac:dyDescent="0.25">
      <c r="A3" s="362" t="s">
        <v>390</v>
      </c>
      <c r="B3" s="362"/>
      <c r="C3" s="362"/>
      <c r="D3" s="362"/>
      <c r="E3" s="362"/>
    </row>
    <row r="4" spans="1:5" ht="30" x14ac:dyDescent="0.25">
      <c r="A4" s="42" t="s">
        <v>385</v>
      </c>
      <c r="B4" s="42" t="s">
        <v>386</v>
      </c>
      <c r="C4" s="42" t="s">
        <v>387</v>
      </c>
      <c r="D4" s="42" t="s">
        <v>388</v>
      </c>
      <c r="E4" s="42" t="s">
        <v>389</v>
      </c>
    </row>
    <row r="5" spans="1:5" x14ac:dyDescent="0.25">
      <c r="A5" s="62"/>
      <c r="B5" s="62"/>
      <c r="C5" s="62"/>
      <c r="D5" s="62"/>
      <c r="E5" s="62"/>
    </row>
    <row r="6" spans="1:5" x14ac:dyDescent="0.25">
      <c r="A6" s="62"/>
      <c r="B6" s="62"/>
      <c r="C6" s="62"/>
      <c r="D6" s="62"/>
      <c r="E6" s="62"/>
    </row>
    <row r="7" spans="1:5" x14ac:dyDescent="0.25">
      <c r="A7" s="62"/>
      <c r="B7" s="62"/>
      <c r="C7" s="62"/>
      <c r="D7" s="62"/>
      <c r="E7" s="62"/>
    </row>
    <row r="8" spans="1:5" x14ac:dyDescent="0.25">
      <c r="A8" s="62"/>
      <c r="B8" s="62"/>
      <c r="C8" s="62"/>
      <c r="D8" s="62"/>
      <c r="E8" s="62"/>
    </row>
    <row r="9" spans="1:5" x14ac:dyDescent="0.25">
      <c r="A9" s="62"/>
      <c r="B9" s="62"/>
      <c r="C9" s="62"/>
      <c r="D9" s="62"/>
      <c r="E9" s="62"/>
    </row>
    <row r="10" spans="1:5" x14ac:dyDescent="0.25">
      <c r="A10" s="62"/>
      <c r="B10" s="62"/>
      <c r="C10" s="62"/>
      <c r="D10" s="62"/>
      <c r="E10" s="62"/>
    </row>
    <row r="11" spans="1:5" x14ac:dyDescent="0.25">
      <c r="A11" s="62"/>
      <c r="B11" s="62"/>
      <c r="C11" s="62"/>
      <c r="D11" s="62"/>
      <c r="E11" s="62"/>
    </row>
    <row r="12" spans="1:5" x14ac:dyDescent="0.25">
      <c r="A12" s="62"/>
      <c r="B12" s="62"/>
      <c r="C12" s="62"/>
      <c r="D12" s="62"/>
      <c r="E12" s="62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7586-D4E1-46C2-8F0B-30C82800D98A}">
  <sheetPr>
    <pageSetUpPr fitToPage="1"/>
  </sheetPr>
  <dimension ref="A3:F28"/>
  <sheetViews>
    <sheetView workbookViewId="0">
      <selection activeCell="L12" sqref="L12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309" t="s">
        <v>476</v>
      </c>
      <c r="B3" s="309"/>
      <c r="C3" s="309"/>
      <c r="D3" s="309"/>
      <c r="E3" s="309"/>
      <c r="F3" s="309"/>
    </row>
    <row r="5" spans="1:6" ht="35.25" customHeight="1" x14ac:dyDescent="0.25">
      <c r="A5" s="313" t="s">
        <v>394</v>
      </c>
      <c r="B5" s="314"/>
      <c r="C5" s="314"/>
      <c r="D5" s="314"/>
      <c r="E5" s="314"/>
      <c r="F5" s="314"/>
    </row>
    <row r="6" spans="1:6" ht="63.75" x14ac:dyDescent="0.25">
      <c r="A6" s="128" t="s">
        <v>41</v>
      </c>
      <c r="B6" s="128" t="s">
        <v>23</v>
      </c>
      <c r="C6" s="128" t="s">
        <v>24</v>
      </c>
      <c r="D6" s="128" t="s">
        <v>25</v>
      </c>
      <c r="E6" s="128" t="s">
        <v>26</v>
      </c>
      <c r="F6" s="128" t="s">
        <v>27</v>
      </c>
    </row>
    <row r="7" spans="1:6" x14ac:dyDescent="0.25">
      <c r="A7" s="151"/>
      <c r="B7" s="151">
        <v>2023</v>
      </c>
      <c r="C7" s="151">
        <v>2024</v>
      </c>
      <c r="D7" s="151">
        <v>2024</v>
      </c>
      <c r="E7" s="151">
        <v>2024</v>
      </c>
      <c r="F7" s="151"/>
    </row>
    <row r="8" spans="1:6" x14ac:dyDescent="0.25">
      <c r="A8" s="9" t="s">
        <v>451</v>
      </c>
      <c r="B8" s="10">
        <v>0</v>
      </c>
      <c r="C8" s="10">
        <v>0</v>
      </c>
      <c r="D8" s="10">
        <v>0</v>
      </c>
      <c r="E8" s="10">
        <v>0</v>
      </c>
      <c r="F8" s="11">
        <v>0</v>
      </c>
    </row>
    <row r="9" spans="1:6" x14ac:dyDescent="0.25">
      <c r="A9" s="9" t="s">
        <v>452</v>
      </c>
      <c r="B9" s="10">
        <v>1.03</v>
      </c>
      <c r="C9" s="10">
        <v>0</v>
      </c>
      <c r="D9" s="10">
        <v>0</v>
      </c>
      <c r="E9" s="10">
        <v>0.78</v>
      </c>
      <c r="F9" s="12">
        <v>0</v>
      </c>
    </row>
    <row r="10" spans="1:6" x14ac:dyDescent="0.25">
      <c r="A10" s="9" t="s">
        <v>453</v>
      </c>
      <c r="B10" s="10">
        <v>0</v>
      </c>
      <c r="C10" s="10">
        <v>0</v>
      </c>
      <c r="D10" s="10">
        <v>0</v>
      </c>
      <c r="E10" s="10">
        <v>0</v>
      </c>
      <c r="F10" s="12">
        <v>0</v>
      </c>
    </row>
    <row r="11" spans="1:6" x14ac:dyDescent="0.25">
      <c r="A11" s="155" t="s">
        <v>454</v>
      </c>
      <c r="B11" s="10">
        <v>2421.08</v>
      </c>
      <c r="C11" s="10">
        <v>200</v>
      </c>
      <c r="D11" s="10">
        <v>200</v>
      </c>
      <c r="E11" s="10">
        <v>2208.8000000000002</v>
      </c>
      <c r="F11" s="12">
        <v>11.04</v>
      </c>
    </row>
    <row r="12" spans="1:6" x14ac:dyDescent="0.25">
      <c r="A12" s="155" t="s">
        <v>455</v>
      </c>
      <c r="B12" s="10">
        <v>0</v>
      </c>
      <c r="C12" s="10">
        <v>0</v>
      </c>
      <c r="D12" s="10">
        <v>0</v>
      </c>
      <c r="E12" s="10">
        <v>0</v>
      </c>
      <c r="F12" s="11">
        <v>0</v>
      </c>
    </row>
    <row r="13" spans="1:6" x14ac:dyDescent="0.25">
      <c r="A13" s="155" t="s">
        <v>456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</row>
    <row r="14" spans="1:6" x14ac:dyDescent="0.25">
      <c r="A14" s="155" t="s">
        <v>457</v>
      </c>
      <c r="B14" s="10">
        <v>2796.46</v>
      </c>
      <c r="C14" s="10">
        <v>0</v>
      </c>
      <c r="D14" s="10">
        <v>0</v>
      </c>
      <c r="E14" s="10">
        <v>2467.35</v>
      </c>
      <c r="F14" s="11">
        <v>0</v>
      </c>
    </row>
    <row r="15" spans="1:6" x14ac:dyDescent="0.25">
      <c r="A15" s="13" t="s">
        <v>32</v>
      </c>
      <c r="B15" s="14">
        <f>SUM(B8:B14)</f>
        <v>5218.57</v>
      </c>
      <c r="C15" s="14">
        <f t="shared" ref="C15:E15" si="0">SUM(C8:C14)</f>
        <v>200</v>
      </c>
      <c r="D15" s="14">
        <f t="shared" si="0"/>
        <v>200</v>
      </c>
      <c r="E15" s="14">
        <f t="shared" si="0"/>
        <v>4676.93</v>
      </c>
      <c r="F15" s="15">
        <v>23.38</v>
      </c>
    </row>
    <row r="20" spans="1:4" ht="50.25" customHeight="1" x14ac:dyDescent="0.25">
      <c r="A20" s="315" t="s">
        <v>458</v>
      </c>
      <c r="B20" s="315"/>
      <c r="C20" s="315"/>
      <c r="D20" s="315"/>
    </row>
    <row r="21" spans="1:4" x14ac:dyDescent="0.25">
      <c r="A21" s="316" t="s">
        <v>42</v>
      </c>
      <c r="B21" s="16" t="s">
        <v>459</v>
      </c>
      <c r="C21" s="139" t="s">
        <v>460</v>
      </c>
      <c r="D21" s="139" t="s">
        <v>460</v>
      </c>
    </row>
    <row r="22" spans="1:4" x14ac:dyDescent="0.25">
      <c r="A22" s="317"/>
      <c r="B22" s="210">
        <v>2022</v>
      </c>
      <c r="C22" s="210">
        <v>2023</v>
      </c>
      <c r="D22" s="210">
        <v>2024</v>
      </c>
    </row>
    <row r="23" spans="1:4" x14ac:dyDescent="0.25">
      <c r="A23" s="7" t="s">
        <v>43</v>
      </c>
      <c r="B23" s="156">
        <v>1655.47</v>
      </c>
      <c r="C23" s="156">
        <v>2421.08</v>
      </c>
      <c r="D23" s="156">
        <v>2208.8000000000002</v>
      </c>
    </row>
    <row r="24" spans="1:4" ht="25.5" x14ac:dyDescent="0.25">
      <c r="A24" s="7" t="s">
        <v>44</v>
      </c>
      <c r="B24" s="156">
        <v>3506.72</v>
      </c>
      <c r="C24" s="156">
        <v>2769.46</v>
      </c>
      <c r="D24" s="156">
        <v>2467.35</v>
      </c>
    </row>
    <row r="25" spans="1:4" x14ac:dyDescent="0.25">
      <c r="A25" s="7" t="s">
        <v>45</v>
      </c>
      <c r="B25" s="156">
        <v>8.7799999999999994</v>
      </c>
      <c r="C25" s="156">
        <v>1.03</v>
      </c>
      <c r="D25" s="156">
        <v>0.78</v>
      </c>
    </row>
    <row r="26" spans="1:4" x14ac:dyDescent="0.25">
      <c r="A26" s="139" t="s">
        <v>46</v>
      </c>
      <c r="B26" s="157">
        <f>SUM(B23:B25)</f>
        <v>5170.9699999999993</v>
      </c>
      <c r="C26" s="157">
        <f t="shared" ref="C26:D26" si="1">SUM(C23:C25)</f>
        <v>5191.57</v>
      </c>
      <c r="D26" s="157">
        <f t="shared" si="1"/>
        <v>4676.9299999999994</v>
      </c>
    </row>
    <row r="28" spans="1:4" x14ac:dyDescent="0.25">
      <c r="A28" s="158" t="s">
        <v>461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520D-4D65-4ECA-8257-1372DE1C14ED}">
  <dimension ref="A3:H17"/>
  <sheetViews>
    <sheetView workbookViewId="0">
      <selection activeCell="F28" sqref="F28"/>
    </sheetView>
  </sheetViews>
  <sheetFormatPr defaultRowHeight="15" x14ac:dyDescent="0.25"/>
  <cols>
    <col min="1" max="1" width="25.7109375" bestFit="1" customWidth="1"/>
    <col min="4" max="8" width="12.42578125" customWidth="1"/>
  </cols>
  <sheetData>
    <row r="3" spans="1:8" x14ac:dyDescent="0.25">
      <c r="A3" s="309" t="s">
        <v>477</v>
      </c>
      <c r="B3" s="309"/>
      <c r="C3" s="309"/>
      <c r="D3" s="309"/>
      <c r="E3" s="309"/>
      <c r="F3" s="309"/>
      <c r="G3" s="309"/>
      <c r="H3" s="309"/>
    </row>
    <row r="5" spans="1:8" ht="33" customHeight="1" x14ac:dyDescent="0.25">
      <c r="A5" s="313" t="s">
        <v>395</v>
      </c>
      <c r="B5" s="314"/>
      <c r="C5" s="314"/>
      <c r="D5" s="314"/>
      <c r="E5" s="314"/>
      <c r="F5" s="314"/>
      <c r="G5" s="314"/>
      <c r="H5" s="314"/>
    </row>
    <row r="6" spans="1:8" ht="45" x14ac:dyDescent="0.25">
      <c r="A6" s="318" t="s">
        <v>8</v>
      </c>
      <c r="B6" s="319" t="s">
        <v>47</v>
      </c>
      <c r="C6" s="319"/>
      <c r="D6" s="17" t="s">
        <v>48</v>
      </c>
      <c r="E6" s="17" t="s">
        <v>49</v>
      </c>
      <c r="F6" s="17" t="s">
        <v>47</v>
      </c>
      <c r="G6" s="18" t="s">
        <v>27</v>
      </c>
      <c r="H6" s="319" t="s">
        <v>580</v>
      </c>
    </row>
    <row r="7" spans="1:8" x14ac:dyDescent="0.25">
      <c r="A7" s="318"/>
      <c r="B7" s="19">
        <v>2022</v>
      </c>
      <c r="C7" s="19">
        <v>2023</v>
      </c>
      <c r="D7" s="318">
        <v>2024</v>
      </c>
      <c r="E7" s="318"/>
      <c r="F7" s="318"/>
      <c r="G7" s="318"/>
      <c r="H7" s="319"/>
    </row>
    <row r="8" spans="1:8" x14ac:dyDescent="0.25">
      <c r="A8" s="20" t="s">
        <v>16</v>
      </c>
      <c r="B8" s="227">
        <f>B10+B16</f>
        <v>96310.76</v>
      </c>
      <c r="C8" s="227">
        <f t="shared" ref="C8:F8" si="0">C10+C16</f>
        <v>98695.039999999994</v>
      </c>
      <c r="D8" s="227">
        <f t="shared" si="0"/>
        <v>92304.17</v>
      </c>
      <c r="E8" s="227">
        <f t="shared" si="0"/>
        <v>107316.77</v>
      </c>
      <c r="F8" s="227">
        <f t="shared" si="0"/>
        <v>113292.92000000001</v>
      </c>
      <c r="G8" s="228">
        <f>SUM(F8/E8)</f>
        <v>1.0556870095885293</v>
      </c>
      <c r="H8" s="229">
        <f>H10+H16</f>
        <v>10497.140000000001</v>
      </c>
    </row>
    <row r="9" spans="1:8" x14ac:dyDescent="0.25">
      <c r="A9" s="21" t="s">
        <v>51</v>
      </c>
      <c r="B9" s="22"/>
      <c r="C9" s="22"/>
      <c r="D9" s="22"/>
      <c r="E9" s="22"/>
      <c r="F9" s="22"/>
      <c r="G9" s="228"/>
      <c r="H9" s="23"/>
    </row>
    <row r="10" spans="1:8" x14ac:dyDescent="0.25">
      <c r="A10" s="24" t="s">
        <v>52</v>
      </c>
      <c r="B10" s="232">
        <f>SUM(B12:B15)</f>
        <v>95887.26</v>
      </c>
      <c r="C10" s="232">
        <f t="shared" ref="C10:F10" si="1">SUM(C12:C15)</f>
        <v>96771.93</v>
      </c>
      <c r="D10" s="232">
        <f t="shared" si="1"/>
        <v>87352.19</v>
      </c>
      <c r="E10" s="232">
        <f t="shared" si="1"/>
        <v>106709.65000000001</v>
      </c>
      <c r="F10" s="232">
        <f t="shared" si="1"/>
        <v>110647.39000000001</v>
      </c>
      <c r="G10" s="228">
        <f t="shared" ref="G10:G16" si="2">SUM(F10/E10)</f>
        <v>1.0369014423718943</v>
      </c>
      <c r="H10" s="232">
        <f>SUM(H12:H15)</f>
        <v>8042.3200000000006</v>
      </c>
    </row>
    <row r="11" spans="1:8" x14ac:dyDescent="0.25">
      <c r="A11" s="21" t="s">
        <v>51</v>
      </c>
      <c r="B11" s="22"/>
      <c r="C11" s="22"/>
      <c r="D11" s="22"/>
      <c r="E11" s="22"/>
      <c r="F11" s="22"/>
      <c r="G11" s="228"/>
      <c r="H11" s="23"/>
    </row>
    <row r="12" spans="1:8" ht="25.5" x14ac:dyDescent="0.25">
      <c r="A12" s="25" t="s">
        <v>53</v>
      </c>
      <c r="B12" s="230">
        <v>53227.03</v>
      </c>
      <c r="C12" s="231">
        <v>57935.76</v>
      </c>
      <c r="D12" s="230">
        <v>53600.04</v>
      </c>
      <c r="E12" s="231">
        <v>62873.599999999999</v>
      </c>
      <c r="F12" s="231">
        <v>62062.85</v>
      </c>
      <c r="G12" s="228">
        <f t="shared" si="2"/>
        <v>0.9871050806697883</v>
      </c>
      <c r="H12" s="233">
        <v>164.95</v>
      </c>
    </row>
    <row r="13" spans="1:8" x14ac:dyDescent="0.25">
      <c r="A13" s="28" t="s">
        <v>54</v>
      </c>
      <c r="B13" s="230">
        <v>17940.46</v>
      </c>
      <c r="C13" s="231">
        <v>19314.8</v>
      </c>
      <c r="D13" s="230">
        <v>18116.82</v>
      </c>
      <c r="E13" s="231">
        <v>21251.279999999999</v>
      </c>
      <c r="F13" s="231">
        <v>20539.47</v>
      </c>
      <c r="G13" s="228">
        <f t="shared" si="2"/>
        <v>0.96650507640010397</v>
      </c>
      <c r="H13" s="233">
        <v>316.70999999999998</v>
      </c>
    </row>
    <row r="14" spans="1:8" x14ac:dyDescent="0.25">
      <c r="A14" s="28" t="s">
        <v>55</v>
      </c>
      <c r="B14" s="230">
        <v>1067.82</v>
      </c>
      <c r="C14" s="231">
        <v>1164.3699999999999</v>
      </c>
      <c r="D14" s="230">
        <v>534.20000000000005</v>
      </c>
      <c r="E14" s="231">
        <v>627.64</v>
      </c>
      <c r="F14" s="231">
        <v>620.11</v>
      </c>
      <c r="G14" s="228">
        <f t="shared" si="2"/>
        <v>0.98800267669364605</v>
      </c>
      <c r="H14" s="233">
        <v>1.1000000000000001</v>
      </c>
    </row>
    <row r="15" spans="1:8" x14ac:dyDescent="0.25">
      <c r="A15" s="28" t="s">
        <v>56</v>
      </c>
      <c r="B15" s="230">
        <v>23651.95</v>
      </c>
      <c r="C15" s="231">
        <v>18357</v>
      </c>
      <c r="D15" s="230">
        <v>15101.13</v>
      </c>
      <c r="E15" s="231">
        <v>21957.13</v>
      </c>
      <c r="F15" s="231">
        <v>27424.959999999999</v>
      </c>
      <c r="G15" s="228">
        <f t="shared" si="2"/>
        <v>1.2490229825118309</v>
      </c>
      <c r="H15" s="233">
        <v>7559.56</v>
      </c>
    </row>
    <row r="16" spans="1:8" x14ac:dyDescent="0.25">
      <c r="A16" s="24" t="s">
        <v>57</v>
      </c>
      <c r="B16" s="232">
        <v>423.5</v>
      </c>
      <c r="C16" s="232">
        <v>1923.11</v>
      </c>
      <c r="D16" s="232">
        <v>4951.9799999999996</v>
      </c>
      <c r="E16" s="232">
        <v>607.12</v>
      </c>
      <c r="F16" s="232">
        <v>2645.53</v>
      </c>
      <c r="G16" s="228">
        <f t="shared" si="2"/>
        <v>4.3575075767558307</v>
      </c>
      <c r="H16" s="234">
        <v>2454.8200000000002</v>
      </c>
    </row>
    <row r="17" spans="1:8" x14ac:dyDescent="0.25">
      <c r="A17" s="29" t="s">
        <v>58</v>
      </c>
      <c r="B17" s="30"/>
      <c r="C17" s="30"/>
      <c r="D17" s="30"/>
      <c r="E17" s="30"/>
      <c r="F17" s="30"/>
      <c r="G17" s="30"/>
      <c r="H17" s="30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43F-03E3-4A55-A3D1-57B7E67519D5}">
  <sheetPr>
    <pageSetUpPr fitToPage="1"/>
  </sheetPr>
  <dimension ref="A2:I29"/>
  <sheetViews>
    <sheetView topLeftCell="A7" zoomScale="166" zoomScaleNormal="166" workbookViewId="0">
      <selection activeCell="A22" sqref="A22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15.75" x14ac:dyDescent="0.25">
      <c r="A2" s="320" t="s">
        <v>478</v>
      </c>
      <c r="B2" s="320"/>
      <c r="C2" s="320"/>
      <c r="D2" s="320"/>
      <c r="E2" s="320"/>
      <c r="F2" s="320"/>
      <c r="G2" s="320"/>
      <c r="H2" s="320"/>
      <c r="I2" s="320"/>
    </row>
    <row r="4" spans="1:9" ht="19.5" thickBot="1" x14ac:dyDescent="0.3">
      <c r="A4" s="321" t="s">
        <v>396</v>
      </c>
      <c r="B4" s="322"/>
      <c r="C4" s="322"/>
      <c r="D4" s="322"/>
      <c r="E4" s="322"/>
      <c r="F4" s="322"/>
      <c r="G4" s="322"/>
      <c r="H4" s="322"/>
      <c r="I4" s="322"/>
    </row>
    <row r="5" spans="1:9" ht="48" thickBot="1" x14ac:dyDescent="0.3">
      <c r="A5" s="323" t="s">
        <v>63</v>
      </c>
      <c r="B5" s="325" t="s">
        <v>47</v>
      </c>
      <c r="C5" s="326"/>
      <c r="D5" s="323" t="s">
        <v>576</v>
      </c>
      <c r="E5" s="327" t="s">
        <v>581</v>
      </c>
      <c r="F5" s="327" t="s">
        <v>578</v>
      </c>
      <c r="G5" s="323" t="s">
        <v>582</v>
      </c>
      <c r="H5" s="31" t="s">
        <v>583</v>
      </c>
      <c r="I5" s="323" t="s">
        <v>580</v>
      </c>
    </row>
    <row r="6" spans="1:9" ht="16.5" thickBot="1" x14ac:dyDescent="0.3">
      <c r="A6" s="324"/>
      <c r="B6" s="32">
        <v>2022</v>
      </c>
      <c r="C6" s="32">
        <v>2023</v>
      </c>
      <c r="D6" s="324"/>
      <c r="E6" s="328"/>
      <c r="F6" s="328"/>
      <c r="G6" s="324"/>
      <c r="H6" s="33" t="s">
        <v>64</v>
      </c>
      <c r="I6" s="324"/>
    </row>
    <row r="7" spans="1:9" ht="16.5" thickBot="1" x14ac:dyDescent="0.3">
      <c r="A7" s="34" t="s">
        <v>65</v>
      </c>
      <c r="B7" s="235">
        <f>SUM(B8+B13+B22+B25+B27)</f>
        <v>95887.26</v>
      </c>
      <c r="C7" s="235">
        <f t="shared" ref="C7:G7" si="0">SUM(C8+C13+C22+C25+C27)</f>
        <v>96771.93</v>
      </c>
      <c r="D7" s="235">
        <f t="shared" si="0"/>
        <v>87352.19</v>
      </c>
      <c r="E7" s="235">
        <f t="shared" si="0"/>
        <v>106709.65000000001</v>
      </c>
      <c r="F7" s="235">
        <f t="shared" si="0"/>
        <v>114751.97000000002</v>
      </c>
      <c r="G7" s="235">
        <f t="shared" si="0"/>
        <v>110647.39</v>
      </c>
      <c r="H7" s="236">
        <f>SUM(G7/F7)</f>
        <v>0.96423085372739126</v>
      </c>
      <c r="I7" s="237">
        <f>SUM(I8+I13+I22)</f>
        <v>8042.32</v>
      </c>
    </row>
    <row r="8" spans="1:9" ht="16.5" thickBot="1" x14ac:dyDescent="0.3">
      <c r="A8" s="35" t="s">
        <v>66</v>
      </c>
      <c r="B8" s="238">
        <f>SUM(B9:B12)</f>
        <v>71167.489999999991</v>
      </c>
      <c r="C8" s="238">
        <f t="shared" ref="C8:F8" si="1">SUM(C9:C12)</f>
        <v>77333.06</v>
      </c>
      <c r="D8" s="238">
        <f t="shared" si="1"/>
        <v>71716.850000000006</v>
      </c>
      <c r="E8" s="239">
        <f t="shared" si="1"/>
        <v>84231.94</v>
      </c>
      <c r="F8" s="239">
        <f t="shared" si="1"/>
        <v>84713.600000000006</v>
      </c>
      <c r="G8" s="238">
        <f>SUM(G9:G12)</f>
        <v>82709.38</v>
      </c>
      <c r="H8" s="236">
        <f t="shared" ref="H8:H24" si="2">SUM(G8/F8)</f>
        <v>0.97634122502172027</v>
      </c>
      <c r="I8" s="238">
        <f>SUM(I9:I12)</f>
        <v>481.65999999999997</v>
      </c>
    </row>
    <row r="9" spans="1:9" ht="16.5" thickBot="1" x14ac:dyDescent="0.3">
      <c r="A9" s="36" t="s">
        <v>67</v>
      </c>
      <c r="B9" s="240">
        <v>27803.279999999999</v>
      </c>
      <c r="C9" s="240">
        <v>28646.44</v>
      </c>
      <c r="D9" s="240">
        <v>25920</v>
      </c>
      <c r="E9" s="241">
        <v>30108.560000000001</v>
      </c>
      <c r="F9" s="241">
        <v>30108.560000000001</v>
      </c>
      <c r="G9" s="240">
        <v>29424.71</v>
      </c>
      <c r="H9" s="236">
        <f t="shared" si="2"/>
        <v>0.97728719008813436</v>
      </c>
      <c r="I9" s="240">
        <v>0</v>
      </c>
    </row>
    <row r="10" spans="1:9" ht="16.5" thickBot="1" x14ac:dyDescent="0.3">
      <c r="A10" s="36" t="s">
        <v>68</v>
      </c>
      <c r="B10" s="240">
        <v>25423.75</v>
      </c>
      <c r="C10" s="240">
        <v>29289.32</v>
      </c>
      <c r="D10" s="240">
        <v>27680.04</v>
      </c>
      <c r="E10" s="241">
        <v>32765.040000000001</v>
      </c>
      <c r="F10" s="241">
        <v>32929.99</v>
      </c>
      <c r="G10" s="240">
        <v>32638.14</v>
      </c>
      <c r="H10" s="236">
        <f t="shared" si="2"/>
        <v>0.99113725816497367</v>
      </c>
      <c r="I10" s="240">
        <v>164.95</v>
      </c>
    </row>
    <row r="11" spans="1:9" ht="32.25" thickBot="1" x14ac:dyDescent="0.3">
      <c r="A11" s="36" t="s">
        <v>69</v>
      </c>
      <c r="B11" s="240">
        <v>17940.46</v>
      </c>
      <c r="C11" s="240">
        <v>19314.8</v>
      </c>
      <c r="D11" s="240">
        <v>18116.810000000001</v>
      </c>
      <c r="E11" s="241">
        <v>21251.279999999999</v>
      </c>
      <c r="F11" s="241">
        <v>21567.99</v>
      </c>
      <c r="G11" s="240">
        <v>20539.47</v>
      </c>
      <c r="H11" s="236">
        <f t="shared" si="2"/>
        <v>0.95231266334971409</v>
      </c>
      <c r="I11" s="240">
        <v>316.70999999999998</v>
      </c>
    </row>
    <row r="12" spans="1:9" ht="32.25" thickBot="1" x14ac:dyDescent="0.3">
      <c r="A12" s="36" t="s">
        <v>584</v>
      </c>
      <c r="B12" s="240">
        <v>0</v>
      </c>
      <c r="C12" s="240">
        <v>82.5</v>
      </c>
      <c r="D12" s="240">
        <v>0</v>
      </c>
      <c r="E12" s="241">
        <v>107.06</v>
      </c>
      <c r="F12" s="241">
        <v>107.06</v>
      </c>
      <c r="G12" s="240">
        <v>107.06</v>
      </c>
      <c r="H12" s="236">
        <f t="shared" si="2"/>
        <v>1</v>
      </c>
      <c r="I12" s="240">
        <v>0</v>
      </c>
    </row>
    <row r="13" spans="1:9" ht="16.5" thickBot="1" x14ac:dyDescent="0.3">
      <c r="A13" s="37" t="s">
        <v>70</v>
      </c>
      <c r="B13" s="242">
        <f>SUM(B14:B21)</f>
        <v>23182.489999999998</v>
      </c>
      <c r="C13" s="242">
        <f t="shared" ref="C13:G13" si="3">SUM(C14:C21)</f>
        <v>17887.47</v>
      </c>
      <c r="D13" s="242">
        <f t="shared" si="3"/>
        <v>15086.14</v>
      </c>
      <c r="E13" s="243">
        <f t="shared" si="3"/>
        <v>21835.07</v>
      </c>
      <c r="F13" s="243">
        <f t="shared" si="3"/>
        <v>29394.63</v>
      </c>
      <c r="G13" s="242">
        <f t="shared" si="3"/>
        <v>27316.400000000001</v>
      </c>
      <c r="H13" s="236">
        <f t="shared" si="2"/>
        <v>0.92929899100618041</v>
      </c>
      <c r="I13" s="242">
        <f>SUM(I14:I21)</f>
        <v>7559.5599999999995</v>
      </c>
    </row>
    <row r="14" spans="1:9" ht="16.5" thickBot="1" x14ac:dyDescent="0.3">
      <c r="A14" s="36" t="s">
        <v>585</v>
      </c>
      <c r="B14" s="244">
        <v>8.5</v>
      </c>
      <c r="C14" s="244">
        <v>60.03</v>
      </c>
      <c r="D14" s="244">
        <v>0</v>
      </c>
      <c r="E14" s="245">
        <v>145.72999999999999</v>
      </c>
      <c r="F14" s="245">
        <v>158.77000000000001</v>
      </c>
      <c r="G14" s="244">
        <v>144.26</v>
      </c>
      <c r="H14" s="236">
        <f t="shared" si="2"/>
        <v>0.90860993890533459</v>
      </c>
      <c r="I14" s="244">
        <v>13.04</v>
      </c>
    </row>
    <row r="15" spans="1:9" ht="16.5" thickBot="1" x14ac:dyDescent="0.3">
      <c r="A15" s="36" t="s">
        <v>71</v>
      </c>
      <c r="B15" s="244">
        <v>1439.57</v>
      </c>
      <c r="C15" s="244">
        <v>1156.5999999999999</v>
      </c>
      <c r="D15" s="244">
        <v>989</v>
      </c>
      <c r="E15" s="245">
        <v>2099.94</v>
      </c>
      <c r="F15" s="245">
        <v>2132.8200000000002</v>
      </c>
      <c r="G15" s="244">
        <v>868.94</v>
      </c>
      <c r="H15" s="236">
        <f t="shared" si="2"/>
        <v>0.40741365891167564</v>
      </c>
      <c r="I15" s="244">
        <v>32.89</v>
      </c>
    </row>
    <row r="16" spans="1:9" ht="16.5" thickBot="1" x14ac:dyDescent="0.3">
      <c r="A16" s="36" t="s">
        <v>72</v>
      </c>
      <c r="B16" s="246">
        <v>0</v>
      </c>
      <c r="C16" s="246">
        <v>0</v>
      </c>
      <c r="D16" s="246">
        <v>0.5</v>
      </c>
      <c r="E16" s="247">
        <v>0.5</v>
      </c>
      <c r="F16" s="247">
        <v>0.5</v>
      </c>
      <c r="G16" s="246">
        <v>0</v>
      </c>
      <c r="H16" s="283">
        <v>0</v>
      </c>
      <c r="I16" s="246">
        <v>0</v>
      </c>
    </row>
    <row r="17" spans="1:9" ht="16.5" thickBot="1" x14ac:dyDescent="0.3">
      <c r="A17" s="36" t="s">
        <v>73</v>
      </c>
      <c r="B17" s="246">
        <v>1730.01</v>
      </c>
      <c r="C17" s="246">
        <v>1732.96</v>
      </c>
      <c r="D17" s="246">
        <v>2010</v>
      </c>
      <c r="E17" s="247">
        <v>2644.5</v>
      </c>
      <c r="F17" s="247">
        <v>2644.5</v>
      </c>
      <c r="G17" s="246">
        <v>2603.56</v>
      </c>
      <c r="H17" s="236">
        <f t="shared" si="2"/>
        <v>0.98451881262998675</v>
      </c>
      <c r="I17" s="246">
        <v>0</v>
      </c>
    </row>
    <row r="18" spans="1:9" ht="16.5" thickBot="1" x14ac:dyDescent="0.3">
      <c r="A18" s="36" t="s">
        <v>74</v>
      </c>
      <c r="B18" s="244">
        <v>4372.3599999999997</v>
      </c>
      <c r="C18" s="244">
        <v>4253.07</v>
      </c>
      <c r="D18" s="244">
        <v>4743.1400000000003</v>
      </c>
      <c r="E18" s="245">
        <v>4608.1400000000003</v>
      </c>
      <c r="F18" s="245">
        <v>4706.57</v>
      </c>
      <c r="G18" s="244">
        <v>4389.3900000000003</v>
      </c>
      <c r="H18" s="236">
        <f t="shared" si="2"/>
        <v>0.93260909749562859</v>
      </c>
      <c r="I18" s="244">
        <v>98.43</v>
      </c>
    </row>
    <row r="19" spans="1:9" ht="16.5" thickBot="1" x14ac:dyDescent="0.3">
      <c r="A19" s="36" t="s">
        <v>75</v>
      </c>
      <c r="B19" s="244">
        <v>763.2</v>
      </c>
      <c r="C19" s="244">
        <v>404.37</v>
      </c>
      <c r="D19" s="244">
        <v>351.3</v>
      </c>
      <c r="E19" s="245">
        <v>626.57000000000005</v>
      </c>
      <c r="F19" s="245">
        <v>626.57000000000005</v>
      </c>
      <c r="G19" s="244">
        <v>552.17999999999995</v>
      </c>
      <c r="H19" s="236">
        <f t="shared" si="2"/>
        <v>0.88127423911135216</v>
      </c>
      <c r="I19" s="244">
        <v>0</v>
      </c>
    </row>
    <row r="20" spans="1:9" ht="16.5" thickBot="1" x14ac:dyDescent="0.3">
      <c r="A20" s="36" t="s">
        <v>76</v>
      </c>
      <c r="B20" s="244">
        <v>0</v>
      </c>
      <c r="C20" s="244">
        <v>0</v>
      </c>
      <c r="D20" s="244">
        <v>0</v>
      </c>
      <c r="E20" s="245">
        <v>0</v>
      </c>
      <c r="F20" s="245">
        <v>0</v>
      </c>
      <c r="G20" s="244">
        <v>0</v>
      </c>
      <c r="H20" s="236">
        <v>0</v>
      </c>
      <c r="I20" s="244">
        <v>0</v>
      </c>
    </row>
    <row r="21" spans="1:9" ht="16.5" thickBot="1" x14ac:dyDescent="0.3">
      <c r="A21" s="36" t="s">
        <v>77</v>
      </c>
      <c r="B21" s="246">
        <v>14868.85</v>
      </c>
      <c r="C21" s="246">
        <v>10280.44</v>
      </c>
      <c r="D21" s="246">
        <v>6992.2</v>
      </c>
      <c r="E21" s="247">
        <v>11709.69</v>
      </c>
      <c r="F21" s="247">
        <v>19124.900000000001</v>
      </c>
      <c r="G21" s="246">
        <v>18758.07</v>
      </c>
      <c r="H21" s="236">
        <f t="shared" si="2"/>
        <v>0.98081924611370508</v>
      </c>
      <c r="I21" s="246">
        <v>7415.2</v>
      </c>
    </row>
    <row r="22" spans="1:9" ht="16.5" thickBot="1" x14ac:dyDescent="0.3">
      <c r="A22" s="294" t="s">
        <v>637</v>
      </c>
      <c r="B22" s="243">
        <f>SUM(B23:B24)</f>
        <v>1070.82</v>
      </c>
      <c r="C22" s="243">
        <f t="shared" ref="C22:G22" si="4">SUM(C23:C24)</f>
        <v>1167.3699999999999</v>
      </c>
      <c r="D22" s="243">
        <f t="shared" si="4"/>
        <v>539.20000000000005</v>
      </c>
      <c r="E22" s="243">
        <f t="shared" si="4"/>
        <v>632.64</v>
      </c>
      <c r="F22" s="243">
        <f t="shared" si="4"/>
        <v>633.74</v>
      </c>
      <c r="G22" s="243">
        <f t="shared" si="4"/>
        <v>621.61</v>
      </c>
      <c r="H22" s="236">
        <f t="shared" si="2"/>
        <v>0.98085965853504598</v>
      </c>
      <c r="I22" s="243">
        <f>SUM(I23:I24)</f>
        <v>1.1000000000000001</v>
      </c>
    </row>
    <row r="23" spans="1:9" ht="16.5" thickBot="1" x14ac:dyDescent="0.3">
      <c r="A23" s="36" t="s">
        <v>586</v>
      </c>
      <c r="B23" s="246">
        <v>1067.82</v>
      </c>
      <c r="C23" s="246">
        <v>1164.3699999999999</v>
      </c>
      <c r="D23" s="246">
        <v>534.20000000000005</v>
      </c>
      <c r="E23" s="247">
        <v>627.64</v>
      </c>
      <c r="F23" s="247">
        <v>628.74</v>
      </c>
      <c r="G23" s="246">
        <v>620.11</v>
      </c>
      <c r="H23" s="236">
        <f>SUM(G23/F23)</f>
        <v>0.9862741355727328</v>
      </c>
      <c r="I23" s="247">
        <v>1.1000000000000001</v>
      </c>
    </row>
    <row r="24" spans="1:9" ht="16.5" thickBot="1" x14ac:dyDescent="0.3">
      <c r="A24" s="36" t="s">
        <v>587</v>
      </c>
      <c r="B24" s="246">
        <v>3</v>
      </c>
      <c r="C24" s="246">
        <v>3</v>
      </c>
      <c r="D24" s="246">
        <v>5</v>
      </c>
      <c r="E24" s="247">
        <v>5</v>
      </c>
      <c r="F24" s="247">
        <v>5</v>
      </c>
      <c r="G24" s="246">
        <v>1.5</v>
      </c>
      <c r="H24" s="236">
        <f t="shared" si="2"/>
        <v>0.3</v>
      </c>
      <c r="I24" s="247">
        <f t="shared" ref="I24:I27" si="5">SUM(I25:I26)</f>
        <v>0</v>
      </c>
    </row>
    <row r="25" spans="1:9" ht="16.5" thickBot="1" x14ac:dyDescent="0.3">
      <c r="A25" s="294" t="s">
        <v>635</v>
      </c>
      <c r="B25" s="243">
        <f>B26</f>
        <v>466.46</v>
      </c>
      <c r="C25" s="243">
        <f t="shared" ref="C25:G25" si="6">C26</f>
        <v>384.03</v>
      </c>
      <c r="D25" s="243">
        <f t="shared" si="6"/>
        <v>0</v>
      </c>
      <c r="E25" s="243">
        <f t="shared" si="6"/>
        <v>0</v>
      </c>
      <c r="F25" s="243">
        <f t="shared" si="6"/>
        <v>0</v>
      </c>
      <c r="G25" s="243">
        <f t="shared" si="6"/>
        <v>0</v>
      </c>
      <c r="H25" s="236">
        <v>0</v>
      </c>
      <c r="I25" s="243">
        <f t="shared" si="5"/>
        <v>0</v>
      </c>
    </row>
    <row r="26" spans="1:9" ht="16.5" thickBot="1" x14ac:dyDescent="0.3">
      <c r="A26" s="36" t="s">
        <v>588</v>
      </c>
      <c r="B26" s="246">
        <v>466.46</v>
      </c>
      <c r="C26" s="246">
        <v>384.03</v>
      </c>
      <c r="D26" s="246">
        <v>0</v>
      </c>
      <c r="E26" s="247">
        <v>0</v>
      </c>
      <c r="F26" s="247">
        <v>0</v>
      </c>
      <c r="G26" s="246">
        <v>0</v>
      </c>
      <c r="H26" s="236">
        <v>0</v>
      </c>
      <c r="I26" s="247">
        <f t="shared" si="5"/>
        <v>0</v>
      </c>
    </row>
    <row r="27" spans="1:9" ht="16.5" thickBot="1" x14ac:dyDescent="0.3">
      <c r="A27" s="294" t="s">
        <v>636</v>
      </c>
      <c r="B27" s="243">
        <f>B28</f>
        <v>0</v>
      </c>
      <c r="C27" s="243">
        <f t="shared" ref="C27:G27" si="7">C28</f>
        <v>0</v>
      </c>
      <c r="D27" s="243">
        <f t="shared" si="7"/>
        <v>10</v>
      </c>
      <c r="E27" s="243">
        <f t="shared" si="7"/>
        <v>10</v>
      </c>
      <c r="F27" s="243">
        <f t="shared" si="7"/>
        <v>10</v>
      </c>
      <c r="G27" s="243">
        <f t="shared" si="7"/>
        <v>0</v>
      </c>
      <c r="H27" s="295">
        <v>0</v>
      </c>
      <c r="I27" s="243">
        <f t="shared" si="5"/>
        <v>0</v>
      </c>
    </row>
    <row r="28" spans="1:9" ht="16.5" thickBot="1" x14ac:dyDescent="0.3">
      <c r="A28" s="36" t="s">
        <v>589</v>
      </c>
      <c r="B28" s="246">
        <v>0</v>
      </c>
      <c r="C28" s="246">
        <v>0</v>
      </c>
      <c r="D28" s="246">
        <v>10</v>
      </c>
      <c r="E28" s="247">
        <v>10</v>
      </c>
      <c r="F28" s="247">
        <v>10</v>
      </c>
      <c r="G28" s="246">
        <v>0</v>
      </c>
      <c r="H28" s="236">
        <v>0</v>
      </c>
      <c r="I28" s="247">
        <v>0</v>
      </c>
    </row>
    <row r="29" spans="1:9" ht="15.75" x14ac:dyDescent="0.25">
      <c r="A29" s="248" t="s">
        <v>78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4E5C-5DE5-47A8-99CC-701BED2676E2}">
  <dimension ref="A2:D13"/>
  <sheetViews>
    <sheetView workbookViewId="0">
      <selection activeCell="D6" sqref="D6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309" t="s">
        <v>479</v>
      </c>
      <c r="B2" s="309"/>
      <c r="C2" s="309"/>
      <c r="D2" s="309"/>
    </row>
    <row r="4" spans="1:4" ht="40.5" customHeight="1" x14ac:dyDescent="0.25">
      <c r="A4" s="329" t="s">
        <v>466</v>
      </c>
      <c r="B4" s="329"/>
      <c r="C4" s="329"/>
      <c r="D4" s="329"/>
    </row>
    <row r="5" spans="1:4" ht="45" x14ac:dyDescent="0.25">
      <c r="A5" s="76" t="s">
        <v>84</v>
      </c>
      <c r="B5" s="76" t="s">
        <v>85</v>
      </c>
      <c r="C5" s="76" t="s">
        <v>86</v>
      </c>
      <c r="D5" s="76" t="s">
        <v>87</v>
      </c>
    </row>
    <row r="6" spans="1:4" x14ac:dyDescent="0.25">
      <c r="A6" s="284" t="s">
        <v>594</v>
      </c>
      <c r="B6" s="129"/>
      <c r="C6" s="129"/>
      <c r="D6" s="284" t="s">
        <v>632</v>
      </c>
    </row>
    <row r="7" spans="1:4" x14ac:dyDescent="0.25">
      <c r="A7" s="5"/>
      <c r="B7" s="5"/>
      <c r="C7" s="5"/>
      <c r="D7" s="5"/>
    </row>
    <row r="8" spans="1:4" x14ac:dyDescent="0.25">
      <c r="A8" s="129"/>
      <c r="B8" s="129"/>
      <c r="C8" s="129"/>
      <c r="D8" s="129"/>
    </row>
    <row r="9" spans="1:4" x14ac:dyDescent="0.25">
      <c r="A9" s="5"/>
      <c r="B9" s="5"/>
      <c r="C9" s="5"/>
      <c r="D9" s="5"/>
    </row>
    <row r="10" spans="1:4" x14ac:dyDescent="0.25">
      <c r="A10" s="129"/>
      <c r="B10" s="129"/>
      <c r="C10" s="129"/>
      <c r="D10" s="129"/>
    </row>
    <row r="11" spans="1:4" x14ac:dyDescent="0.25">
      <c r="A11" s="5"/>
      <c r="B11" s="5"/>
      <c r="C11" s="5"/>
      <c r="D11" s="5"/>
    </row>
    <row r="12" spans="1:4" x14ac:dyDescent="0.25">
      <c r="A12" s="129"/>
      <c r="B12" s="129"/>
      <c r="C12" s="129"/>
      <c r="D12" s="129"/>
    </row>
    <row r="13" spans="1:4" x14ac:dyDescent="0.25">
      <c r="A13" s="5"/>
      <c r="B13" s="5"/>
      <c r="C13" s="5"/>
      <c r="D13" s="5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6D1E-BF30-45A0-8AC4-CDFD728519F1}">
  <dimension ref="A2:E21"/>
  <sheetViews>
    <sheetView workbookViewId="0">
      <selection activeCell="E6" sqref="E6"/>
    </sheetView>
  </sheetViews>
  <sheetFormatPr defaultRowHeight="15" x14ac:dyDescent="0.25"/>
  <cols>
    <col min="1" max="5" width="17.42578125" customWidth="1"/>
  </cols>
  <sheetData>
    <row r="2" spans="1:5" x14ac:dyDescent="0.25">
      <c r="A2" s="309" t="s">
        <v>480</v>
      </c>
      <c r="B2" s="309"/>
      <c r="C2" s="309"/>
      <c r="D2" s="309"/>
      <c r="E2" s="309"/>
    </row>
    <row r="4" spans="1:5" x14ac:dyDescent="0.25">
      <c r="A4" s="330" t="s">
        <v>82</v>
      </c>
      <c r="B4" s="330"/>
      <c r="C4" s="330"/>
      <c r="D4" s="330"/>
      <c r="E4" s="330"/>
    </row>
    <row r="5" spans="1:5" ht="45" x14ac:dyDescent="0.25">
      <c r="A5" s="76" t="s">
        <v>84</v>
      </c>
      <c r="B5" s="76" t="s">
        <v>88</v>
      </c>
      <c r="C5" s="76" t="s">
        <v>89</v>
      </c>
      <c r="D5" s="76" t="s">
        <v>90</v>
      </c>
      <c r="E5" s="76" t="s">
        <v>91</v>
      </c>
    </row>
    <row r="6" spans="1:5" x14ac:dyDescent="0.25">
      <c r="A6" s="284" t="s">
        <v>594</v>
      </c>
      <c r="B6" s="129"/>
      <c r="C6" s="129"/>
      <c r="D6" s="129"/>
      <c r="E6" s="284" t="s">
        <v>633</v>
      </c>
    </row>
    <row r="12" spans="1:5" ht="50.25" customHeight="1" x14ac:dyDescent="0.25">
      <c r="A12" s="332" t="s">
        <v>97</v>
      </c>
      <c r="B12" s="332"/>
      <c r="C12" s="332"/>
      <c r="D12" s="332"/>
    </row>
    <row r="13" spans="1:5" ht="30" x14ac:dyDescent="0.25">
      <c r="A13" s="76" t="s">
        <v>92</v>
      </c>
      <c r="B13" s="331" t="s">
        <v>94</v>
      </c>
      <c r="C13" s="331"/>
      <c r="D13" s="331" t="s">
        <v>91</v>
      </c>
    </row>
    <row r="14" spans="1:5" ht="45" x14ac:dyDescent="0.25">
      <c r="A14" s="76" t="s">
        <v>93</v>
      </c>
      <c r="B14" s="76" t="s">
        <v>95</v>
      </c>
      <c r="C14" s="76" t="s">
        <v>96</v>
      </c>
      <c r="D14" s="331"/>
    </row>
    <row r="15" spans="1:5" x14ac:dyDescent="0.25">
      <c r="A15" s="129"/>
      <c r="B15" s="130"/>
      <c r="C15" s="130"/>
      <c r="D15" s="129"/>
    </row>
    <row r="16" spans="1:5" x14ac:dyDescent="0.25">
      <c r="A16" s="129"/>
      <c r="B16" s="130"/>
      <c r="C16" s="130"/>
      <c r="D16" s="129"/>
    </row>
    <row r="17" spans="1:4" x14ac:dyDescent="0.25">
      <c r="A17" s="129"/>
      <c r="B17" s="130"/>
      <c r="C17" s="130"/>
      <c r="D17" s="129"/>
    </row>
    <row r="18" spans="1:4" x14ac:dyDescent="0.25">
      <c r="A18" s="129"/>
      <c r="B18" s="130"/>
      <c r="C18" s="130"/>
      <c r="D18" s="129"/>
    </row>
    <row r="19" spans="1:4" x14ac:dyDescent="0.25">
      <c r="A19" s="129"/>
      <c r="B19" s="130"/>
      <c r="C19" s="130"/>
      <c r="D19" s="129"/>
    </row>
    <row r="20" spans="1:4" x14ac:dyDescent="0.25">
      <c r="A20" s="129"/>
      <c r="B20" s="130"/>
      <c r="C20" s="130"/>
      <c r="D20" s="129"/>
    </row>
    <row r="21" spans="1:4" x14ac:dyDescent="0.25">
      <c r="A21" s="129"/>
      <c r="B21" s="130"/>
      <c r="C21" s="130"/>
      <c r="D21" s="129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A5F-D4E2-4112-8035-AD8BD5EB0B08}">
  <dimension ref="B2:H19"/>
  <sheetViews>
    <sheetView workbookViewId="0">
      <selection activeCell="H12" sqref="H12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309" t="s">
        <v>481</v>
      </c>
      <c r="C2" s="309"/>
      <c r="D2" s="309"/>
      <c r="E2" s="309"/>
      <c r="F2" s="309"/>
      <c r="G2" s="309"/>
      <c r="H2" s="309"/>
    </row>
    <row r="4" spans="2:8" ht="39.75" customHeight="1" x14ac:dyDescent="0.25">
      <c r="B4" s="331" t="s">
        <v>397</v>
      </c>
      <c r="C4" s="333"/>
      <c r="D4" s="333"/>
      <c r="E4" s="333"/>
      <c r="F4" s="333"/>
      <c r="G4" s="333"/>
      <c r="H4" s="333"/>
    </row>
    <row r="5" spans="2:8" ht="30" x14ac:dyDescent="0.25">
      <c r="B5" s="334" t="s">
        <v>101</v>
      </c>
      <c r="C5" s="334"/>
      <c r="D5" s="334"/>
      <c r="E5" s="209" t="s">
        <v>48</v>
      </c>
      <c r="F5" s="209" t="s">
        <v>49</v>
      </c>
      <c r="G5" s="209" t="s">
        <v>102</v>
      </c>
      <c r="H5" s="209" t="s">
        <v>590</v>
      </c>
    </row>
    <row r="6" spans="2:8" ht="15" customHeight="1" x14ac:dyDescent="0.25">
      <c r="B6" s="335" t="s">
        <v>435</v>
      </c>
      <c r="C6" s="335"/>
      <c r="D6" s="335"/>
      <c r="E6" s="249">
        <f>E7+E12</f>
        <v>53600.04</v>
      </c>
      <c r="F6" s="249">
        <f t="shared" ref="F6:H6" si="0">F7+F12</f>
        <v>62873.600000000006</v>
      </c>
      <c r="G6" s="249">
        <f t="shared" si="0"/>
        <v>63038.55</v>
      </c>
      <c r="H6" s="249">
        <f t="shared" si="0"/>
        <v>62062.85</v>
      </c>
    </row>
    <row r="7" spans="2:8" ht="15" customHeight="1" x14ac:dyDescent="0.25">
      <c r="B7" s="331" t="s">
        <v>103</v>
      </c>
      <c r="C7" s="336" t="s">
        <v>104</v>
      </c>
      <c r="D7" s="337"/>
      <c r="E7" s="249">
        <f>E8+E9+E10+E11</f>
        <v>25920</v>
      </c>
      <c r="F7" s="249">
        <f t="shared" ref="F7:H7" si="1">F8+F9+F10+F11</f>
        <v>30108.560000000001</v>
      </c>
      <c r="G7" s="249">
        <f t="shared" si="1"/>
        <v>30108.560000000001</v>
      </c>
      <c r="H7" s="249">
        <f t="shared" si="1"/>
        <v>29424.71</v>
      </c>
    </row>
    <row r="8" spans="2:8" ht="45" x14ac:dyDescent="0.25">
      <c r="B8" s="331"/>
      <c r="C8" s="331" t="s">
        <v>103</v>
      </c>
      <c r="D8" s="40" t="s">
        <v>106</v>
      </c>
      <c r="E8" s="250">
        <v>25920</v>
      </c>
      <c r="F8" s="250">
        <v>30108.560000000001</v>
      </c>
      <c r="G8" s="250">
        <v>30108.560000000001</v>
      </c>
      <c r="H8" s="250">
        <v>29424.71</v>
      </c>
    </row>
    <row r="9" spans="2:8" ht="45" x14ac:dyDescent="0.25">
      <c r="B9" s="331"/>
      <c r="C9" s="331"/>
      <c r="D9" s="40" t="s">
        <v>107</v>
      </c>
      <c r="E9" s="250">
        <v>0</v>
      </c>
      <c r="F9" s="250">
        <v>0</v>
      </c>
      <c r="G9" s="250">
        <v>0</v>
      </c>
      <c r="H9" s="250">
        <v>0</v>
      </c>
    </row>
    <row r="10" spans="2:8" ht="30" x14ac:dyDescent="0.25">
      <c r="B10" s="331"/>
      <c r="C10" s="331"/>
      <c r="D10" s="40" t="s">
        <v>108</v>
      </c>
      <c r="E10" s="250">
        <v>0</v>
      </c>
      <c r="F10" s="250">
        <v>0</v>
      </c>
      <c r="G10" s="250">
        <v>0</v>
      </c>
      <c r="H10" s="250">
        <v>0</v>
      </c>
    </row>
    <row r="11" spans="2:8" ht="45" x14ac:dyDescent="0.25">
      <c r="B11" s="331"/>
      <c r="C11" s="331"/>
      <c r="D11" s="40" t="s">
        <v>109</v>
      </c>
      <c r="E11" s="250">
        <v>0</v>
      </c>
      <c r="F11" s="250">
        <v>0</v>
      </c>
      <c r="G11" s="250">
        <v>0</v>
      </c>
      <c r="H11" s="250">
        <v>0</v>
      </c>
    </row>
    <row r="12" spans="2:8" ht="15" customHeight="1" x14ac:dyDescent="0.25">
      <c r="B12" s="331"/>
      <c r="C12" s="338" t="s">
        <v>110</v>
      </c>
      <c r="D12" s="338"/>
      <c r="E12" s="249">
        <f>E13+E14+E15+E16+E17+E18+E19</f>
        <v>27680.04</v>
      </c>
      <c r="F12" s="249">
        <f t="shared" ref="F12:H12" si="2">F13+F14+F15+F16+F17+F18+F19</f>
        <v>32765.040000000001</v>
      </c>
      <c r="G12" s="249">
        <f t="shared" si="2"/>
        <v>32929.99</v>
      </c>
      <c r="H12" s="249">
        <f t="shared" si="2"/>
        <v>32638.14</v>
      </c>
    </row>
    <row r="13" spans="2:8" ht="15" customHeight="1" x14ac:dyDescent="0.25">
      <c r="B13" s="331"/>
      <c r="C13" s="331" t="s">
        <v>103</v>
      </c>
      <c r="D13" s="40" t="s">
        <v>111</v>
      </c>
      <c r="E13" s="251">
        <v>30</v>
      </c>
      <c r="F13" s="252">
        <v>30</v>
      </c>
      <c r="G13" s="252">
        <v>30</v>
      </c>
      <c r="H13" s="252">
        <v>0</v>
      </c>
    </row>
    <row r="14" spans="2:8" x14ac:dyDescent="0.25">
      <c r="B14" s="331"/>
      <c r="C14" s="331"/>
      <c r="D14" s="40" t="s">
        <v>112</v>
      </c>
      <c r="E14" s="251">
        <v>27500</v>
      </c>
      <c r="F14" s="251">
        <v>32655</v>
      </c>
      <c r="G14" s="251">
        <v>32763.32</v>
      </c>
      <c r="H14" s="251">
        <v>32586.47</v>
      </c>
    </row>
    <row r="15" spans="2:8" x14ac:dyDescent="0.25">
      <c r="B15" s="331"/>
      <c r="C15" s="331"/>
      <c r="D15" s="40" t="s">
        <v>113</v>
      </c>
      <c r="E15" s="251">
        <v>0</v>
      </c>
      <c r="F15" s="251">
        <v>0</v>
      </c>
      <c r="G15" s="251">
        <v>0</v>
      </c>
      <c r="H15" s="251">
        <v>0</v>
      </c>
    </row>
    <row r="16" spans="2:8" x14ac:dyDescent="0.25">
      <c r="B16" s="331"/>
      <c r="C16" s="331"/>
      <c r="D16" s="40" t="s">
        <v>436</v>
      </c>
      <c r="E16" s="251">
        <v>0</v>
      </c>
      <c r="F16" s="251">
        <v>0</v>
      </c>
      <c r="G16" s="251">
        <v>0</v>
      </c>
      <c r="H16" s="251">
        <v>0</v>
      </c>
    </row>
    <row r="17" spans="2:8" x14ac:dyDescent="0.25">
      <c r="B17" s="331"/>
      <c r="C17" s="331"/>
      <c r="D17" s="40" t="s">
        <v>437</v>
      </c>
      <c r="E17" s="250">
        <v>0</v>
      </c>
      <c r="F17" s="251">
        <v>0</v>
      </c>
      <c r="G17" s="251">
        <v>0</v>
      </c>
      <c r="H17" s="251">
        <v>0</v>
      </c>
    </row>
    <row r="18" spans="2:8" x14ac:dyDescent="0.25">
      <c r="B18" s="331"/>
      <c r="C18" s="331"/>
      <c r="D18" s="40" t="s">
        <v>438</v>
      </c>
      <c r="E18" s="250">
        <v>0</v>
      </c>
      <c r="F18" s="251">
        <v>0</v>
      </c>
      <c r="G18" s="251">
        <v>0</v>
      </c>
      <c r="H18" s="251">
        <v>0</v>
      </c>
    </row>
    <row r="19" spans="2:8" ht="30" x14ac:dyDescent="0.25">
      <c r="B19" s="331"/>
      <c r="C19" s="331"/>
      <c r="D19" s="40" t="s">
        <v>114</v>
      </c>
      <c r="E19" s="250">
        <v>150.04</v>
      </c>
      <c r="F19" s="251">
        <v>80.040000000000006</v>
      </c>
      <c r="G19" s="251">
        <v>136.66999999999999</v>
      </c>
      <c r="H19" s="251">
        <v>51.67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3</vt:i4>
      </vt:variant>
    </vt:vector>
  </HeadingPairs>
  <TitlesOfParts>
    <vt:vector size="40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10. Stavy zaměstnanců</vt:lpstr>
      <vt:lpstr>11. Stravování zaměstnanců</vt:lpstr>
      <vt:lpstr>11a. Stravování - jídelny</vt:lpstr>
      <vt:lpstr>12. Rozlišovací znaky 2024</vt:lpstr>
      <vt:lpstr>13. Bagatelní exekuce</vt:lpstr>
      <vt:lpstr>13a. Bezvýsledné exekuce</vt:lpstr>
      <vt:lpstr>14. OI</vt:lpstr>
      <vt:lpstr>15. OBKŘ</vt:lpstr>
      <vt:lpstr>16. Zotavovny</vt:lpstr>
      <vt:lpstr>17a. Mezinárodní organizace</vt:lpstr>
      <vt:lpstr>17b. Dotace (pouze Aparát)</vt:lpstr>
      <vt:lpstr>18. volná tabulka - nevyplňovat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25. Ukrajina</vt:lpstr>
      <vt:lpstr>24. volná tabulka - nevyplňovat</vt:lpstr>
      <vt:lpstr>26. Programy</vt:lpstr>
      <vt:lpstr>27. Civilní mise</vt:lpstr>
      <vt:lpstr>28. Pracovní cesty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'12. Rozlišovací znaky 2024'!Názvy_tisku</vt:lpstr>
      <vt:lpstr>'12. Rozlišovací znaky 2024'!Oblast_tisku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Osinková Lenka</cp:lastModifiedBy>
  <cp:lastPrinted>2025-03-03T08:25:16Z</cp:lastPrinted>
  <dcterms:created xsi:type="dcterms:W3CDTF">2015-06-05T18:19:34Z</dcterms:created>
  <dcterms:modified xsi:type="dcterms:W3CDTF">2025-03-04T09:21:44Z</dcterms:modified>
</cp:coreProperties>
</file>